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0950" tabRatio="965" activeTab="0"/>
  </bookViews>
  <sheets>
    <sheet name="Vstup" sheetId="1" r:id="rId1"/>
    <sheet name="výsledkovka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</sheets>
  <definedNames/>
  <calcPr fullCalcOnLoad="1"/>
</workbook>
</file>

<file path=xl/sharedStrings.xml><?xml version="1.0" encoding="utf-8"?>
<sst xmlns="http://schemas.openxmlformats.org/spreadsheetml/2006/main" count="1822" uniqueCount="135">
  <si>
    <t>CVIK</t>
  </si>
  <si>
    <t>POPIS CVIKU</t>
  </si>
  <si>
    <t>CELKEM</t>
  </si>
  <si>
    <t>Chůze u nohy</t>
  </si>
  <si>
    <t xml:space="preserve">Přivolání </t>
  </si>
  <si>
    <t xml:space="preserve">Vyslání do čtverce </t>
  </si>
  <si>
    <t>Výborný</t>
  </si>
  <si>
    <t>Velmi dobrý</t>
  </si>
  <si>
    <t>Dobrý</t>
  </si>
  <si>
    <t>Psovod (Příjmení Jméno)</t>
  </si>
  <si>
    <t>Jméno psa</t>
  </si>
  <si>
    <t>Plemeno</t>
  </si>
  <si>
    <t>Třída</t>
  </si>
  <si>
    <t>Akce</t>
  </si>
  <si>
    <t>Pořadí</t>
  </si>
  <si>
    <t>Počet bodů</t>
  </si>
  <si>
    <t>Známka</t>
  </si>
  <si>
    <t>Poř.č.</t>
  </si>
  <si>
    <t>Pořadatel :</t>
  </si>
  <si>
    <t>Název a místo konání :</t>
  </si>
  <si>
    <t>Datum konání akce :</t>
  </si>
  <si>
    <t>Koef.</t>
  </si>
  <si>
    <t>:</t>
  </si>
  <si>
    <t>Pořadatel</t>
  </si>
  <si>
    <t>Rozhodčí hlavní</t>
  </si>
  <si>
    <t>Steward hlavní</t>
  </si>
  <si>
    <t>Rozhodčí hlavní :</t>
  </si>
  <si>
    <t>Steward hlavní :</t>
  </si>
  <si>
    <t>Datum konání akce</t>
  </si>
  <si>
    <t>CELKEM BODŮ :</t>
  </si>
  <si>
    <t>Hodnocení :</t>
  </si>
  <si>
    <t>Celková známka :</t>
  </si>
  <si>
    <t>Název a místo konání akce</t>
  </si>
  <si>
    <t>Při případném  tisku tiskněte pouze stránku č.1 !!  ( viz náhled )</t>
  </si>
  <si>
    <r>
      <t xml:space="preserve">V případě posuzování </t>
    </r>
    <r>
      <rPr>
        <b/>
        <i/>
        <u val="single"/>
        <sz val="14"/>
        <color indexed="10"/>
        <rFont val="Arial"/>
        <family val="2"/>
      </rPr>
      <t>JEDNÍM</t>
    </r>
    <r>
      <rPr>
        <b/>
        <i/>
        <sz val="10"/>
        <color indexed="10"/>
        <rFont val="Arial"/>
        <family val="2"/>
      </rPr>
      <t xml:space="preserve"> rozhodčím </t>
    </r>
    <r>
      <rPr>
        <b/>
        <i/>
        <u val="single"/>
        <sz val="14"/>
        <color indexed="10"/>
        <rFont val="Arial"/>
        <family val="2"/>
      </rPr>
      <t>VYPLŇUJTE</t>
    </r>
    <r>
      <rPr>
        <b/>
        <i/>
        <sz val="10"/>
        <color indexed="10"/>
        <rFont val="Arial"/>
        <family val="2"/>
      </rPr>
      <t xml:space="preserve">  pouze kolonku </t>
    </r>
    <r>
      <rPr>
        <b/>
        <i/>
        <sz val="10"/>
        <color indexed="12"/>
        <rFont val="Arial"/>
        <family val="2"/>
      </rPr>
      <t>Rozhodčí hlavní</t>
    </r>
    <r>
      <rPr>
        <b/>
        <i/>
        <sz val="10"/>
        <color indexed="10"/>
        <rFont val="Arial"/>
        <family val="2"/>
      </rPr>
      <t xml:space="preserve"> !!!!!!!</t>
    </r>
  </si>
  <si>
    <t>Vyplňujte vypisováním pouze BÍLÁ POLE !!!!</t>
  </si>
  <si>
    <t>PENALIZACE : Od celkového počtu bodů :     ( Příklad -40)</t>
  </si>
  <si>
    <t>280,0 - 224,0</t>
  </si>
  <si>
    <t>223,9 - 196,0</t>
  </si>
  <si>
    <t>195,9 - 140,0</t>
  </si>
  <si>
    <t>Odložení do lehu za chůze</t>
  </si>
  <si>
    <t>Odložení do sedu za chůze</t>
  </si>
  <si>
    <t>Držení aportovací činky</t>
  </si>
  <si>
    <t>Ovladatelnost na dálku</t>
  </si>
  <si>
    <t>Skok přes překážku</t>
  </si>
  <si>
    <t>Všeobecný dojem</t>
  </si>
  <si>
    <t>Odložení vleže ve skupině</t>
  </si>
  <si>
    <t>Odložení do stoje za chůze</t>
  </si>
  <si>
    <t>Aport</t>
  </si>
  <si>
    <t>Rozhodčí</t>
  </si>
  <si>
    <t>320,0 - 256,0</t>
  </si>
  <si>
    <t>255,9 - 225,0</t>
  </si>
  <si>
    <t>224,9 - 192,0</t>
  </si>
  <si>
    <t>Odložení vsedě ve skupině</t>
  </si>
  <si>
    <t>Přivolání</t>
  </si>
  <si>
    <t>Aport přes překážku</t>
  </si>
  <si>
    <t>Vyslání do čtverce</t>
  </si>
  <si>
    <t>Směrový aport</t>
  </si>
  <si>
    <t>Pachové rozlišování</t>
  </si>
  <si>
    <t>Odložení do stoje a do sedu za chůze</t>
  </si>
  <si>
    <t>Přivolání se zastavením</t>
  </si>
  <si>
    <t>Aport se skokem přes překážku</t>
  </si>
  <si>
    <t>Odložení za pochodu</t>
  </si>
  <si>
    <t>PENALIZACE: Od celkového počtu bodů: (Příklad -50; v případě diskvalifikace napište DISK</t>
  </si>
  <si>
    <t>Psovod (Jméno, Příjmení)</t>
  </si>
  <si>
    <t>Třídy pište ve formátu: OBZ, OB1, OB2, OB3</t>
  </si>
  <si>
    <t>Psovod (Jméno, příjmení)</t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</si>
  <si>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OBZ</t>
    </r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</si>
  <si>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OB1</t>
    </r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</si>
  <si>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OB2</t>
    </r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</si>
  <si>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OB3</t>
    </r>
  </si>
  <si>
    <t>Nezapomeňte vyplnit také pole vpravo!!!</t>
  </si>
  <si>
    <t>Alexandra Jindová</t>
  </si>
  <si>
    <t>My Free Man van de Hartenhoeve</t>
  </si>
  <si>
    <t>BOC</t>
  </si>
  <si>
    <t>OBZ</t>
  </si>
  <si>
    <t>Petra Žáková</t>
  </si>
  <si>
    <t>Bess</t>
  </si>
  <si>
    <t>NO</t>
  </si>
  <si>
    <t>Nikol Hortová</t>
  </si>
  <si>
    <t>Skovfarmen´s Black Fiendish Fairy</t>
  </si>
  <si>
    <t>AKE</t>
  </si>
  <si>
    <t>Alena Vaníčková</t>
  </si>
  <si>
    <t>Blossom Locyka Fitmin</t>
  </si>
  <si>
    <t>Lucie Zavoralová</t>
  </si>
  <si>
    <t>Harry vom Saarnberg</t>
  </si>
  <si>
    <t>ESP</t>
  </si>
  <si>
    <t>Pavel Beran</t>
  </si>
  <si>
    <t>Hammond Ruthless ze Zaglebia</t>
  </si>
  <si>
    <t>ASS</t>
  </si>
  <si>
    <t>Petra Bursíková</t>
  </si>
  <si>
    <t>Gisele Provocativo</t>
  </si>
  <si>
    <t>Petra Monhartová</t>
  </si>
  <si>
    <t>Crimson King Z Lodice</t>
  </si>
  <si>
    <t>Bára Potůčková</t>
  </si>
  <si>
    <t>Na Plné Pecky II.</t>
  </si>
  <si>
    <t>Jitka Procházková</t>
  </si>
  <si>
    <t xml:space="preserve">Kristýna Másilková
</t>
  </si>
  <si>
    <t>Petra Pražmová</t>
  </si>
  <si>
    <t>Bisbee Dotty Dogs</t>
  </si>
  <si>
    <t>OB1</t>
  </si>
  <si>
    <t>Andrea Kršková</t>
  </si>
  <si>
    <t>Demi z Hückelovy vily</t>
  </si>
  <si>
    <t>BOM</t>
  </si>
  <si>
    <t>Olga Široká</t>
  </si>
  <si>
    <t>Logen Mania Bohemia</t>
  </si>
  <si>
    <t>Michala Raganová</t>
  </si>
  <si>
    <t>Vappu Deabei</t>
  </si>
  <si>
    <t>BOT</t>
  </si>
  <si>
    <t>Marcela Zavoralová</t>
  </si>
  <si>
    <t>Daffy</t>
  </si>
  <si>
    <t>NOxBOC</t>
  </si>
  <si>
    <t>Martin Brandner</t>
  </si>
  <si>
    <t>Itchy Feet of Ginger Libami</t>
  </si>
  <si>
    <t>CBR</t>
  </si>
  <si>
    <t>Petra Krejčí</t>
  </si>
  <si>
    <t>Empress Josephine Nyathi</t>
  </si>
  <si>
    <t>RR</t>
  </si>
  <si>
    <t>Laura Mania Bohemia</t>
  </si>
  <si>
    <t>Zuzana Wildmannová</t>
  </si>
  <si>
    <t>Akbar Aboriginal Mystery</t>
  </si>
  <si>
    <t>Pavlina Šramkova</t>
  </si>
  <si>
    <t>Bloom de Glint Kawai kaito</t>
  </si>
  <si>
    <t>Jitka Ragánová</t>
  </si>
  <si>
    <t>Cullen Black z Jbonda</t>
  </si>
  <si>
    <t>BOG</t>
  </si>
  <si>
    <t>Karla Dostálová</t>
  </si>
  <si>
    <t>Darwin z Lodice</t>
  </si>
  <si>
    <t>OB2</t>
  </si>
  <si>
    <t>Alan</t>
  </si>
  <si>
    <t>Auksis Interpola</t>
  </si>
  <si>
    <t>Jitka Peierova</t>
  </si>
  <si>
    <t>Dancer von der Herbordsburg</t>
  </si>
  <si>
    <t>P</t>
  </si>
  <si>
    <t>OB3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</si>
</sst>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[$€-2]\ #\ ##,000_);[Red]\([$€-2]\ #\ ##,000\)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 Black"/>
      <family val="2"/>
    </font>
    <font>
      <sz val="10"/>
      <color indexed="8"/>
      <name val="Arial"/>
      <family val="2"/>
    </font>
    <font>
      <b/>
      <sz val="12"/>
      <color indexed="5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b/>
      <sz val="11"/>
      <color indexed="60"/>
      <name val="Arial"/>
      <family val="2"/>
    </font>
    <font>
      <b/>
      <i/>
      <sz val="11"/>
      <name val="Arial"/>
      <family val="2"/>
    </font>
    <font>
      <b/>
      <i/>
      <sz val="11"/>
      <color indexed="60"/>
      <name val="Arial"/>
      <family val="2"/>
    </font>
    <font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12"/>
      <color indexed="10"/>
      <name val="Arial Black"/>
      <family val="2"/>
    </font>
    <font>
      <b/>
      <sz val="12"/>
      <name val="Arial"/>
      <family val="2"/>
    </font>
    <font>
      <b/>
      <i/>
      <u val="single"/>
      <sz val="10"/>
      <color indexed="60"/>
      <name val="Arial"/>
      <family val="2"/>
    </font>
    <font>
      <b/>
      <sz val="14"/>
      <color indexed="53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0"/>
      <color indexed="10"/>
      <name val="Arial"/>
      <family val="0"/>
    </font>
    <font>
      <u val="single"/>
      <sz val="10"/>
      <name val="Arial"/>
      <family val="0"/>
    </font>
    <font>
      <b/>
      <i/>
      <sz val="10"/>
      <color indexed="10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Arial"/>
      <family val="2"/>
    </font>
    <font>
      <b/>
      <i/>
      <sz val="10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9"/>
      <color indexed="60"/>
      <name val="Arial"/>
      <family val="2"/>
    </font>
    <font>
      <sz val="16"/>
      <color indexed="9"/>
      <name val="Arial"/>
      <family val="2"/>
    </font>
    <font>
      <b/>
      <sz val="12"/>
      <name val="Arial Black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color indexed="9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8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9" tint="-0.4999699890613556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8"/>
      <color rgb="FFFF0000"/>
      <name val="Arial"/>
      <family val="2"/>
    </font>
    <font>
      <sz val="16"/>
      <color rgb="FFFF0000"/>
      <name val="Arial"/>
      <family val="2"/>
    </font>
    <font>
      <sz val="14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61">
    <xf numFmtId="0" fontId="0" fillId="2" borderId="0" xfId="0" applyAlignment="1">
      <alignment/>
    </xf>
    <xf numFmtId="0" fontId="6" fillId="0" borderId="0" xfId="0" applyFont="1" applyFill="1" applyBorder="1" applyAlignment="1">
      <alignment/>
    </xf>
    <xf numFmtId="0" fontId="0" fillId="2" borderId="0" xfId="0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wrapText="1" shrinkToFit="1"/>
    </xf>
    <xf numFmtId="0" fontId="0" fillId="0" borderId="0" xfId="0" applyFill="1" applyBorder="1" applyAlignment="1">
      <alignment/>
    </xf>
    <xf numFmtId="0" fontId="15" fillId="2" borderId="0" xfId="0" applyFont="1" applyBorder="1" applyAlignment="1">
      <alignment horizontal="center"/>
    </xf>
    <xf numFmtId="0" fontId="3" fillId="2" borderId="0" xfId="0" applyFont="1" applyBorder="1" applyAlignment="1">
      <alignment horizontal="left"/>
    </xf>
    <xf numFmtId="0" fontId="26" fillId="34" borderId="0" xfId="0" applyFont="1" applyFill="1" applyAlignment="1">
      <alignment/>
    </xf>
    <xf numFmtId="0" fontId="27" fillId="2" borderId="0" xfId="0" applyFont="1" applyAlignment="1">
      <alignment/>
    </xf>
    <xf numFmtId="0" fontId="28" fillId="34" borderId="0" xfId="0" applyFont="1" applyFill="1" applyAlignment="1">
      <alignment/>
    </xf>
    <xf numFmtId="0" fontId="25" fillId="2" borderId="0" xfId="0" applyFont="1" applyAlignment="1">
      <alignment/>
    </xf>
    <xf numFmtId="0" fontId="28" fillId="2" borderId="0" xfId="0" applyFont="1" applyAlignment="1">
      <alignment/>
    </xf>
    <xf numFmtId="2" fontId="0" fillId="2" borderId="0" xfId="0" applyNumberFormat="1" applyBorder="1" applyAlignment="1">
      <alignment/>
    </xf>
    <xf numFmtId="0" fontId="0" fillId="2" borderId="13" xfId="0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0" fontId="8" fillId="35" borderId="14" xfId="0" applyFont="1" applyFill="1" applyBorder="1" applyAlignment="1">
      <alignment/>
    </xf>
    <xf numFmtId="0" fontId="30" fillId="2" borderId="0" xfId="0" applyFont="1" applyBorder="1" applyAlignment="1">
      <alignment horizontal="center"/>
    </xf>
    <xf numFmtId="14" fontId="3" fillId="2" borderId="0" xfId="0" applyNumberFormat="1" applyFont="1" applyBorder="1" applyAlignment="1">
      <alignment horizontal="left"/>
    </xf>
    <xf numFmtId="0" fontId="18" fillId="2" borderId="0" xfId="0" applyFont="1" applyBorder="1" applyAlignment="1">
      <alignment horizontal="left"/>
    </xf>
    <xf numFmtId="0" fontId="20" fillId="2" borderId="0" xfId="0" applyFont="1" applyBorder="1" applyAlignment="1">
      <alignment horizontal="left"/>
    </xf>
    <xf numFmtId="0" fontId="4" fillId="2" borderId="0" xfId="0" applyFont="1" applyBorder="1" applyAlignment="1">
      <alignment horizontal="left"/>
    </xf>
    <xf numFmtId="0" fontId="8" fillId="35" borderId="15" xfId="0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 horizontal="center"/>
      <protection locked="0"/>
    </xf>
    <xf numFmtId="0" fontId="21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11" fillId="33" borderId="17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2" fontId="4" fillId="0" borderId="21" xfId="0" applyNumberFormat="1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right"/>
    </xf>
    <xf numFmtId="2" fontId="5" fillId="0" borderId="24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6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6" fillId="37" borderId="26" xfId="0" applyFont="1" applyFill="1" applyBorder="1" applyAlignment="1">
      <alignment/>
    </xf>
    <xf numFmtId="0" fontId="3" fillId="37" borderId="27" xfId="0" applyFont="1" applyFill="1" applyBorder="1" applyAlignment="1">
      <alignment/>
    </xf>
    <xf numFmtId="0" fontId="19" fillId="37" borderId="28" xfId="0" applyFont="1" applyFill="1" applyBorder="1" applyAlignment="1">
      <alignment/>
    </xf>
    <xf numFmtId="0" fontId="16" fillId="37" borderId="28" xfId="0" applyFont="1" applyFill="1" applyBorder="1" applyAlignment="1">
      <alignment/>
    </xf>
    <xf numFmtId="0" fontId="16" fillId="37" borderId="29" xfId="0" applyFont="1" applyFill="1" applyBorder="1" applyAlignment="1">
      <alignment/>
    </xf>
    <xf numFmtId="0" fontId="35" fillId="38" borderId="30" xfId="0" applyFont="1" applyFill="1" applyBorder="1" applyAlignment="1" applyProtection="1">
      <alignment/>
      <protection locked="0"/>
    </xf>
    <xf numFmtId="2" fontId="23" fillId="36" borderId="30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 wrapText="1"/>
    </xf>
    <xf numFmtId="0" fontId="0" fillId="0" borderId="33" xfId="0" applyFill="1" applyBorder="1" applyAlignment="1">
      <alignment/>
    </xf>
    <xf numFmtId="0" fontId="17" fillId="0" borderId="34" xfId="0" applyFont="1" applyFill="1" applyBorder="1" applyAlignment="1">
      <alignment/>
    </xf>
    <xf numFmtId="2" fontId="17" fillId="0" borderId="35" xfId="0" applyNumberFormat="1" applyFont="1" applyFill="1" applyBorder="1" applyAlignment="1">
      <alignment horizontal="right"/>
    </xf>
    <xf numFmtId="0" fontId="22" fillId="36" borderId="36" xfId="0" applyFont="1" applyFill="1" applyBorder="1" applyAlignment="1">
      <alignment/>
    </xf>
    <xf numFmtId="0" fontId="29" fillId="2" borderId="37" xfId="0" applyFont="1" applyBorder="1" applyAlignment="1">
      <alignment/>
    </xf>
    <xf numFmtId="0" fontId="30" fillId="2" borderId="28" xfId="0" applyFont="1" applyBorder="1" applyAlignment="1">
      <alignment horizontal="center"/>
    </xf>
    <xf numFmtId="0" fontId="3" fillId="2" borderId="28" xfId="0" applyFont="1" applyBorder="1" applyAlignment="1">
      <alignment horizontal="left"/>
    </xf>
    <xf numFmtId="0" fontId="0" fillId="2" borderId="28" xfId="0" applyBorder="1" applyAlignment="1">
      <alignment/>
    </xf>
    <xf numFmtId="0" fontId="0" fillId="2" borderId="29" xfId="0" applyBorder="1" applyAlignment="1">
      <alignment/>
    </xf>
    <xf numFmtId="0" fontId="29" fillId="2" borderId="38" xfId="0" applyFont="1" applyBorder="1" applyAlignment="1">
      <alignment/>
    </xf>
    <xf numFmtId="0" fontId="0" fillId="2" borderId="39" xfId="0" applyBorder="1" applyAlignment="1">
      <alignment/>
    </xf>
    <xf numFmtId="0" fontId="7" fillId="2" borderId="38" xfId="0" applyFont="1" applyBorder="1" applyAlignment="1">
      <alignment/>
    </xf>
    <xf numFmtId="0" fontId="14" fillId="2" borderId="38" xfId="0" applyFont="1" applyBorder="1" applyAlignment="1">
      <alignment/>
    </xf>
    <xf numFmtId="0" fontId="0" fillId="2" borderId="38" xfId="0" applyBorder="1" applyAlignment="1">
      <alignment/>
    </xf>
    <xf numFmtId="0" fontId="0" fillId="2" borderId="40" xfId="0" applyBorder="1" applyAlignment="1">
      <alignment/>
    </xf>
    <xf numFmtId="0" fontId="0" fillId="0" borderId="41" xfId="0" applyFill="1" applyBorder="1" applyAlignment="1">
      <alignment/>
    </xf>
    <xf numFmtId="0" fontId="6" fillId="0" borderId="41" xfId="0" applyFont="1" applyFill="1" applyBorder="1" applyAlignment="1">
      <alignment/>
    </xf>
    <xf numFmtId="2" fontId="6" fillId="0" borderId="41" xfId="0" applyNumberFormat="1" applyFont="1" applyFill="1" applyBorder="1" applyAlignment="1">
      <alignment horizontal="right"/>
    </xf>
    <xf numFmtId="0" fontId="0" fillId="2" borderId="41" xfId="0" applyBorder="1" applyAlignment="1">
      <alignment/>
    </xf>
    <xf numFmtId="0" fontId="0" fillId="2" borderId="24" xfId="0" applyBorder="1" applyAlignment="1">
      <alignment/>
    </xf>
    <xf numFmtId="0" fontId="81" fillId="37" borderId="39" xfId="0" applyFont="1" applyFill="1" applyBorder="1" applyAlignment="1">
      <alignment horizontal="center" wrapText="1"/>
    </xf>
    <xf numFmtId="0" fontId="8" fillId="28" borderId="33" xfId="0" applyFont="1" applyFill="1" applyBorder="1" applyAlignment="1" applyProtection="1">
      <alignment/>
      <protection/>
    </xf>
    <xf numFmtId="0" fontId="0" fillId="39" borderId="16" xfId="0" applyFill="1" applyBorder="1" applyAlignment="1" applyProtection="1">
      <alignment vertical="center"/>
      <protection locked="0"/>
    </xf>
    <xf numFmtId="0" fontId="0" fillId="39" borderId="25" xfId="0" applyFill="1" applyBorder="1" applyAlignment="1" applyProtection="1">
      <alignment vertical="center"/>
      <protection locked="0"/>
    </xf>
    <xf numFmtId="0" fontId="82" fillId="39" borderId="0" xfId="0" applyFont="1" applyFill="1" applyBorder="1" applyAlignment="1">
      <alignment/>
    </xf>
    <xf numFmtId="0" fontId="0" fillId="39" borderId="16" xfId="0" applyFont="1" applyFill="1" applyBorder="1" applyAlignment="1" applyProtection="1">
      <alignment vertical="center"/>
      <protection locked="0"/>
    </xf>
    <xf numFmtId="0" fontId="30" fillId="2" borderId="0" xfId="0" applyFont="1" applyBorder="1" applyAlignment="1" applyProtection="1">
      <alignment horizontal="center"/>
      <protection/>
    </xf>
    <xf numFmtId="14" fontId="3" fillId="2" borderId="0" xfId="0" applyNumberFormat="1" applyFont="1" applyBorder="1" applyAlignment="1" applyProtection="1">
      <alignment horizontal="left"/>
      <protection/>
    </xf>
    <xf numFmtId="0" fontId="3" fillId="2" borderId="0" xfId="0" applyFont="1" applyBorder="1" applyAlignment="1" applyProtection="1">
      <alignment horizontal="left"/>
      <protection/>
    </xf>
    <xf numFmtId="0" fontId="15" fillId="2" borderId="0" xfId="0" applyFont="1" applyBorder="1" applyAlignment="1" applyProtection="1">
      <alignment horizontal="center"/>
      <protection/>
    </xf>
    <xf numFmtId="0" fontId="21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3" fillId="33" borderId="34" xfId="0" applyFont="1" applyFill="1" applyBorder="1" applyAlignment="1" applyProtection="1">
      <alignment horizontal="center" wrapText="1" shrinkToFit="1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42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8" fillId="28" borderId="43" xfId="0" applyFont="1" applyFill="1" applyBorder="1" applyAlignment="1" applyProtection="1">
      <alignment/>
      <protection/>
    </xf>
    <xf numFmtId="0" fontId="8" fillId="28" borderId="44" xfId="0" applyFont="1" applyFill="1" applyBorder="1" applyAlignment="1" applyProtection="1">
      <alignment/>
      <protection/>
    </xf>
    <xf numFmtId="0" fontId="8" fillId="28" borderId="45" xfId="0" applyFont="1" applyFill="1" applyBorder="1" applyAlignment="1" applyProtection="1">
      <alignment horizontal="center"/>
      <protection/>
    </xf>
    <xf numFmtId="0" fontId="8" fillId="28" borderId="17" xfId="0" applyFont="1" applyFill="1" applyBorder="1" applyAlignment="1" applyProtection="1">
      <alignment/>
      <protection/>
    </xf>
    <xf numFmtId="0" fontId="8" fillId="35" borderId="46" xfId="0" applyFont="1" applyFill="1" applyBorder="1" applyAlignment="1">
      <alignment horizontal="center"/>
    </xf>
    <xf numFmtId="0" fontId="3" fillId="23" borderId="47" xfId="0" applyFont="1" applyFill="1" applyBorder="1" applyAlignment="1">
      <alignment horizontal="center" wrapText="1"/>
    </xf>
    <xf numFmtId="0" fontId="0" fillId="23" borderId="47" xfId="0" applyFill="1" applyBorder="1" applyAlignment="1">
      <alignment wrapText="1"/>
    </xf>
    <xf numFmtId="0" fontId="0" fillId="23" borderId="48" xfId="0" applyFill="1" applyBorder="1" applyAlignment="1">
      <alignment wrapText="1"/>
    </xf>
    <xf numFmtId="0" fontId="0" fillId="23" borderId="48" xfId="0" applyFill="1" applyBorder="1" applyAlignment="1">
      <alignment horizontal="center" wrapText="1"/>
    </xf>
    <xf numFmtId="2" fontId="0" fillId="23" borderId="48" xfId="0" applyNumberFormat="1" applyFill="1" applyBorder="1" applyAlignment="1">
      <alignment horizontal="center" wrapText="1"/>
    </xf>
    <xf numFmtId="2" fontId="0" fillId="23" borderId="48" xfId="0" applyNumberFormat="1" applyFont="1" applyFill="1" applyBorder="1" applyAlignment="1">
      <alignment horizontal="center" wrapText="1"/>
    </xf>
    <xf numFmtId="0" fontId="29" fillId="2" borderId="37" xfId="0" applyFont="1" applyBorder="1" applyAlignment="1" applyProtection="1">
      <alignment/>
      <protection/>
    </xf>
    <xf numFmtId="0" fontId="30" fillId="2" borderId="28" xfId="0" applyFont="1" applyBorder="1" applyAlignment="1" applyProtection="1">
      <alignment horizontal="center"/>
      <protection/>
    </xf>
    <xf numFmtId="0" fontId="3" fillId="2" borderId="28" xfId="0" applyFont="1" applyBorder="1" applyAlignment="1" applyProtection="1">
      <alignment horizontal="left"/>
      <protection/>
    </xf>
    <xf numFmtId="0" fontId="0" fillId="2" borderId="28" xfId="0" applyBorder="1" applyAlignment="1" applyProtection="1">
      <alignment/>
      <protection/>
    </xf>
    <xf numFmtId="0" fontId="0" fillId="2" borderId="29" xfId="0" applyBorder="1" applyAlignment="1" applyProtection="1">
      <alignment/>
      <protection/>
    </xf>
    <xf numFmtId="0" fontId="29" fillId="2" borderId="38" xfId="0" applyFont="1" applyBorder="1" applyAlignment="1" applyProtection="1">
      <alignment/>
      <protection/>
    </xf>
    <xf numFmtId="0" fontId="0" fillId="2" borderId="0" xfId="0" applyBorder="1" applyAlignment="1" applyProtection="1">
      <alignment/>
      <protection/>
    </xf>
    <xf numFmtId="0" fontId="0" fillId="2" borderId="39" xfId="0" applyBorder="1" applyAlignment="1" applyProtection="1">
      <alignment/>
      <protection/>
    </xf>
    <xf numFmtId="0" fontId="7" fillId="2" borderId="38" xfId="0" applyFont="1" applyBorder="1" applyAlignment="1" applyProtection="1">
      <alignment/>
      <protection/>
    </xf>
    <xf numFmtId="0" fontId="18" fillId="2" borderId="0" xfId="0" applyFont="1" applyBorder="1" applyAlignment="1" applyProtection="1">
      <alignment horizontal="left"/>
      <protection/>
    </xf>
    <xf numFmtId="0" fontId="20" fillId="2" borderId="0" xfId="0" applyFont="1" applyBorder="1" applyAlignment="1" applyProtection="1">
      <alignment horizontal="left"/>
      <protection/>
    </xf>
    <xf numFmtId="0" fontId="4" fillId="2" borderId="0" xfId="0" applyFont="1" applyBorder="1" applyAlignment="1" applyProtection="1">
      <alignment horizontal="left"/>
      <protection/>
    </xf>
    <xf numFmtId="0" fontId="19" fillId="37" borderId="28" xfId="0" applyFont="1" applyFill="1" applyBorder="1" applyAlignment="1" applyProtection="1">
      <alignment/>
      <protection/>
    </xf>
    <xf numFmtId="0" fontId="16" fillId="37" borderId="28" xfId="0" applyFont="1" applyFill="1" applyBorder="1" applyAlignment="1" applyProtection="1">
      <alignment/>
      <protection/>
    </xf>
    <xf numFmtId="0" fontId="16" fillId="37" borderId="29" xfId="0" applyFont="1" applyFill="1" applyBorder="1" applyAlignment="1" applyProtection="1">
      <alignment/>
      <protection/>
    </xf>
    <xf numFmtId="0" fontId="16" fillId="37" borderId="0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/>
      <protection/>
    </xf>
    <xf numFmtId="0" fontId="81" fillId="37" borderId="39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16" fillId="37" borderId="26" xfId="0" applyFont="1" applyFill="1" applyBorder="1" applyAlignment="1" applyProtection="1">
      <alignment/>
      <protection/>
    </xf>
    <xf numFmtId="0" fontId="3" fillId="37" borderId="27" xfId="0" applyFont="1" applyFill="1" applyBorder="1" applyAlignment="1" applyProtection="1">
      <alignment/>
      <protection/>
    </xf>
    <xf numFmtId="0" fontId="22" fillId="36" borderId="36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 wrapText="1"/>
      <protection/>
    </xf>
    <xf numFmtId="2" fontId="5" fillId="0" borderId="31" xfId="0" applyNumberFormat="1" applyFont="1" applyFill="1" applyBorder="1" applyAlignment="1" applyProtection="1">
      <alignment horizontal="right"/>
      <protection/>
    </xf>
    <xf numFmtId="2" fontId="0" fillId="2" borderId="0" xfId="0" applyNumberFormat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2" fontId="5" fillId="0" borderId="23" xfId="0" applyNumberFormat="1" applyFont="1" applyFill="1" applyBorder="1" applyAlignment="1" applyProtection="1">
      <alignment horizontal="right"/>
      <protection/>
    </xf>
    <xf numFmtId="0" fontId="4" fillId="0" borderId="32" xfId="0" applyFont="1" applyFill="1" applyBorder="1" applyAlignment="1" applyProtection="1">
      <alignment horizontal="center" wrapText="1"/>
      <protection/>
    </xf>
    <xf numFmtId="2" fontId="5" fillId="0" borderId="24" xfId="0" applyNumberFormat="1" applyFont="1" applyFill="1" applyBorder="1" applyAlignment="1" applyProtection="1">
      <alignment horizontal="right"/>
      <protection/>
    </xf>
    <xf numFmtId="0" fontId="17" fillId="0" borderId="34" xfId="0" applyFont="1" applyFill="1" applyBorder="1" applyAlignment="1" applyProtection="1">
      <alignment/>
      <protection/>
    </xf>
    <xf numFmtId="2" fontId="17" fillId="0" borderId="35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2" fontId="6" fillId="0" borderId="41" xfId="0" applyNumberFormat="1" applyFont="1" applyFill="1" applyBorder="1" applyAlignment="1" applyProtection="1">
      <alignment horizontal="right"/>
      <protection/>
    </xf>
    <xf numFmtId="0" fontId="0" fillId="2" borderId="41" xfId="0" applyBorder="1" applyAlignment="1" applyProtection="1">
      <alignment/>
      <protection/>
    </xf>
    <xf numFmtId="0" fontId="0" fillId="2" borderId="24" xfId="0" applyBorder="1" applyAlignment="1" applyProtection="1">
      <alignment/>
      <protection/>
    </xf>
    <xf numFmtId="0" fontId="13" fillId="33" borderId="12" xfId="0" applyFont="1" applyFill="1" applyBorder="1" applyAlignment="1" applyProtection="1">
      <alignment horizontal="center" wrapText="1" shrinkToFit="1"/>
      <protection/>
    </xf>
    <xf numFmtId="0" fontId="14" fillId="2" borderId="38" xfId="0" applyFont="1" applyBorder="1" applyAlignment="1" applyProtection="1">
      <alignment/>
      <protection/>
    </xf>
    <xf numFmtId="2" fontId="23" fillId="36" borderId="30" xfId="0" applyNumberFormat="1" applyFont="1" applyFill="1" applyBorder="1" applyAlignment="1" applyProtection="1">
      <alignment/>
      <protection/>
    </xf>
    <xf numFmtId="0" fontId="82" fillId="39" borderId="0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0" fillId="2" borderId="38" xfId="0" applyBorder="1" applyAlignment="1" applyProtection="1">
      <alignment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0" fontId="0" fillId="2" borderId="40" xfId="0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39" borderId="0" xfId="0" applyFill="1" applyBorder="1" applyAlignment="1" applyProtection="1">
      <alignment horizontal="center" vertical="center" wrapText="1"/>
      <protection locked="0"/>
    </xf>
    <xf numFmtId="0" fontId="8" fillId="39" borderId="0" xfId="0" applyFont="1" applyFill="1" applyBorder="1" applyAlignment="1" applyProtection="1">
      <alignment horizontal="center"/>
      <protection/>
    </xf>
    <xf numFmtId="0" fontId="0" fillId="39" borderId="0" xfId="0" applyFill="1" applyBorder="1" applyAlignment="1" applyProtection="1">
      <alignment/>
      <protection/>
    </xf>
    <xf numFmtId="0" fontId="0" fillId="39" borderId="26" xfId="0" applyFill="1" applyBorder="1" applyAlignment="1" applyProtection="1">
      <alignment horizontal="center" vertical="center"/>
      <protection locked="0"/>
    </xf>
    <xf numFmtId="0" fontId="0" fillId="39" borderId="49" xfId="0" applyFill="1" applyBorder="1" applyAlignment="1" applyProtection="1">
      <alignment horizontal="center" vertical="center"/>
      <protection locked="0"/>
    </xf>
    <xf numFmtId="0" fontId="0" fillId="39" borderId="48" xfId="0" applyFont="1" applyFill="1" applyBorder="1" applyAlignment="1" applyProtection="1">
      <alignment horizontal="center" vertical="center" wrapText="1"/>
      <protection locked="0"/>
    </xf>
    <xf numFmtId="0" fontId="0" fillId="39" borderId="50" xfId="0" applyFont="1" applyFill="1" applyBorder="1" applyAlignment="1" applyProtection="1">
      <alignment horizontal="center" vertical="center" wrapText="1"/>
      <protection locked="0"/>
    </xf>
    <xf numFmtId="0" fontId="0" fillId="39" borderId="32" xfId="0" applyFill="1" applyBorder="1" applyAlignment="1" applyProtection="1">
      <alignment vertical="center"/>
      <protection locked="0"/>
    </xf>
    <xf numFmtId="0" fontId="0" fillId="39" borderId="51" xfId="0" applyFill="1" applyBorder="1" applyAlignment="1" applyProtection="1">
      <alignment horizontal="center" vertical="center"/>
      <protection locked="0"/>
    </xf>
    <xf numFmtId="0" fontId="0" fillId="39" borderId="52" xfId="0" applyFont="1" applyFill="1" applyBorder="1" applyAlignment="1" applyProtection="1">
      <alignment horizontal="center" vertical="center" wrapText="1"/>
      <protection locked="0"/>
    </xf>
    <xf numFmtId="0" fontId="83" fillId="39" borderId="0" xfId="0" applyFont="1" applyFill="1" applyAlignment="1">
      <alignment horizontal="center"/>
    </xf>
    <xf numFmtId="0" fontId="11" fillId="40" borderId="53" xfId="0" applyFont="1" applyFill="1" applyBorder="1" applyAlignment="1" applyProtection="1">
      <alignment/>
      <protection/>
    </xf>
    <xf numFmtId="0" fontId="11" fillId="40" borderId="19" xfId="0" applyFont="1" applyFill="1" applyBorder="1" applyAlignment="1" applyProtection="1">
      <alignment/>
      <protection/>
    </xf>
    <xf numFmtId="0" fontId="11" fillId="40" borderId="22" xfId="0" applyFont="1" applyFill="1" applyBorder="1" applyAlignment="1" applyProtection="1">
      <alignment/>
      <protection/>
    </xf>
    <xf numFmtId="2" fontId="4" fillId="40" borderId="16" xfId="0" applyNumberFormat="1" applyFont="1" applyFill="1" applyBorder="1" applyAlignment="1" applyProtection="1">
      <alignment horizontal="center"/>
      <protection/>
    </xf>
    <xf numFmtId="2" fontId="4" fillId="40" borderId="18" xfId="0" applyNumberFormat="1" applyFont="1" applyFill="1" applyBorder="1" applyAlignment="1" applyProtection="1">
      <alignment horizontal="center"/>
      <protection/>
    </xf>
    <xf numFmtId="0" fontId="0" fillId="40" borderId="54" xfId="0" applyFill="1" applyBorder="1" applyAlignment="1" applyProtection="1">
      <alignment/>
      <protection/>
    </xf>
    <xf numFmtId="0" fontId="3" fillId="40" borderId="0" xfId="0" applyFont="1" applyFill="1" applyBorder="1" applyAlignment="1" applyProtection="1">
      <alignment/>
      <protection/>
    </xf>
    <xf numFmtId="0" fontId="3" fillId="40" borderId="27" xfId="0" applyFont="1" applyFill="1" applyBorder="1" applyAlignment="1" applyProtection="1">
      <alignment/>
      <protection/>
    </xf>
    <xf numFmtId="0" fontId="11" fillId="33" borderId="55" xfId="0" applyFont="1" applyFill="1" applyBorder="1" applyAlignment="1" applyProtection="1">
      <alignment horizontal="center" vertical="center"/>
      <protection/>
    </xf>
    <xf numFmtId="0" fontId="36" fillId="40" borderId="13" xfId="0" applyFont="1" applyFill="1" applyBorder="1" applyAlignment="1" applyProtection="1">
      <alignment/>
      <protection/>
    </xf>
    <xf numFmtId="2" fontId="36" fillId="40" borderId="56" xfId="0" applyNumberFormat="1" applyFont="1" applyFill="1" applyBorder="1" applyAlignment="1" applyProtection="1">
      <alignment horizontal="right"/>
      <protection/>
    </xf>
    <xf numFmtId="2" fontId="3" fillId="40" borderId="57" xfId="0" applyNumberFormat="1" applyFont="1" applyFill="1" applyBorder="1" applyAlignment="1" applyProtection="1">
      <alignment horizontal="right"/>
      <protection/>
    </xf>
    <xf numFmtId="2" fontId="3" fillId="40" borderId="58" xfId="0" applyNumberFormat="1" applyFont="1" applyFill="1" applyBorder="1" applyAlignment="1" applyProtection="1">
      <alignment horizontal="right"/>
      <protection/>
    </xf>
    <xf numFmtId="0" fontId="38" fillId="40" borderId="59" xfId="0" applyFont="1" applyFill="1" applyBorder="1" applyAlignment="1" applyProtection="1">
      <alignment/>
      <protection/>
    </xf>
    <xf numFmtId="0" fontId="3" fillId="40" borderId="59" xfId="0" applyFont="1" applyFill="1" applyBorder="1" applyAlignment="1" applyProtection="1">
      <alignment/>
      <protection/>
    </xf>
    <xf numFmtId="0" fontId="3" fillId="40" borderId="60" xfId="0" applyFont="1" applyFill="1" applyBorder="1" applyAlignment="1" applyProtection="1">
      <alignment/>
      <protection/>
    </xf>
    <xf numFmtId="0" fontId="3" fillId="40" borderId="61" xfId="0" applyFont="1" applyFill="1" applyBorder="1" applyAlignment="1" applyProtection="1">
      <alignment horizontal="center"/>
      <protection/>
    </xf>
    <xf numFmtId="0" fontId="39" fillId="40" borderId="62" xfId="0" applyFont="1" applyFill="1" applyBorder="1" applyAlignment="1" applyProtection="1">
      <alignment/>
      <protection/>
    </xf>
    <xf numFmtId="0" fontId="3" fillId="40" borderId="26" xfId="0" applyFont="1" applyFill="1" applyBorder="1" applyAlignment="1" applyProtection="1">
      <alignment/>
      <protection/>
    </xf>
    <xf numFmtId="14" fontId="3" fillId="40" borderId="63" xfId="0" applyNumberFormat="1" applyFont="1" applyFill="1" applyBorder="1" applyAlignment="1" applyProtection="1">
      <alignment horizontal="center"/>
      <protection/>
    </xf>
    <xf numFmtId="2" fontId="40" fillId="40" borderId="62" xfId="0" applyNumberFormat="1" applyFont="1" applyFill="1" applyBorder="1" applyAlignment="1" applyProtection="1">
      <alignment/>
      <protection/>
    </xf>
    <xf numFmtId="0" fontId="18" fillId="40" borderId="61" xfId="0" applyFont="1" applyFill="1" applyBorder="1" applyAlignment="1" applyProtection="1">
      <alignment/>
      <protection/>
    </xf>
    <xf numFmtId="0" fontId="39" fillId="40" borderId="64" xfId="0" applyFont="1" applyFill="1" applyBorder="1" applyAlignment="1" applyProtection="1">
      <alignment/>
      <protection/>
    </xf>
    <xf numFmtId="2" fontId="40" fillId="40" borderId="64" xfId="0" applyNumberFormat="1" applyFont="1" applyFill="1" applyBorder="1" applyAlignment="1" applyProtection="1">
      <alignment/>
      <protection/>
    </xf>
    <xf numFmtId="0" fontId="3" fillId="40" borderId="13" xfId="0" applyFont="1" applyFill="1" applyBorder="1" applyAlignment="1" applyProtection="1">
      <alignment/>
      <protection/>
    </xf>
    <xf numFmtId="0" fontId="11" fillId="40" borderId="53" xfId="0" applyFont="1" applyFill="1" applyBorder="1" applyAlignment="1" applyProtection="1">
      <alignment horizontal="center"/>
      <protection/>
    </xf>
    <xf numFmtId="0" fontId="11" fillId="40" borderId="19" xfId="0" applyFont="1" applyFill="1" applyBorder="1" applyAlignment="1" applyProtection="1">
      <alignment horizontal="center"/>
      <protection/>
    </xf>
    <xf numFmtId="0" fontId="11" fillId="40" borderId="65" xfId="0" applyFont="1" applyFill="1" applyBorder="1" applyAlignment="1" applyProtection="1">
      <alignment horizontal="center"/>
      <protection/>
    </xf>
    <xf numFmtId="0" fontId="0" fillId="40" borderId="66" xfId="0" applyFont="1" applyFill="1" applyBorder="1" applyAlignment="1" applyProtection="1">
      <alignment/>
      <protection/>
    </xf>
    <xf numFmtId="0" fontId="36" fillId="40" borderId="67" xfId="0" applyFont="1" applyFill="1" applyBorder="1" applyAlignment="1" applyProtection="1">
      <alignment/>
      <protection/>
    </xf>
    <xf numFmtId="2" fontId="36" fillId="40" borderId="46" xfId="0" applyNumberFormat="1" applyFont="1" applyFill="1" applyBorder="1" applyAlignment="1" applyProtection="1">
      <alignment horizontal="right"/>
      <protection/>
    </xf>
    <xf numFmtId="2" fontId="3" fillId="40" borderId="68" xfId="0" applyNumberFormat="1" applyFont="1" applyFill="1" applyBorder="1" applyAlignment="1" applyProtection="1">
      <alignment horizontal="right"/>
      <protection/>
    </xf>
    <xf numFmtId="0" fontId="18" fillId="40" borderId="56" xfId="0" applyFont="1" applyFill="1" applyBorder="1" applyAlignment="1" applyProtection="1">
      <alignment/>
      <protection/>
    </xf>
    <xf numFmtId="0" fontId="0" fillId="39" borderId="0" xfId="0" applyFill="1" applyBorder="1" applyAlignment="1" applyProtection="1">
      <alignment wrapText="1"/>
      <protection/>
    </xf>
    <xf numFmtId="0" fontId="0" fillId="0" borderId="69" xfId="0" applyFont="1" applyFill="1" applyBorder="1" applyAlignment="1" applyProtection="1">
      <alignment/>
      <protection locked="0"/>
    </xf>
    <xf numFmtId="0" fontId="0" fillId="0" borderId="70" xfId="0" applyFont="1" applyFill="1" applyBorder="1" applyAlignment="1" applyProtection="1">
      <alignment/>
      <protection locked="0"/>
    </xf>
    <xf numFmtId="14" fontId="0" fillId="0" borderId="70" xfId="0" applyNumberFormat="1" applyFill="1" applyBorder="1" applyAlignment="1" applyProtection="1">
      <alignment horizontal="left"/>
      <protection locked="0"/>
    </xf>
    <xf numFmtId="0" fontId="0" fillId="40" borderId="0" xfId="0" applyFill="1" applyBorder="1" applyAlignment="1" applyProtection="1">
      <alignment wrapText="1"/>
      <protection/>
    </xf>
    <xf numFmtId="0" fontId="0" fillId="40" borderId="0" xfId="0" applyFill="1" applyAlignment="1" applyProtection="1">
      <alignment/>
      <protection/>
    </xf>
    <xf numFmtId="0" fontId="32" fillId="40" borderId="0" xfId="0" applyFont="1" applyFill="1" applyAlignment="1" applyProtection="1">
      <alignment/>
      <protection/>
    </xf>
    <xf numFmtId="0" fontId="0" fillId="40" borderId="71" xfId="0" applyFill="1" applyBorder="1" applyAlignment="1" applyProtection="1">
      <alignment/>
      <protection/>
    </xf>
    <xf numFmtId="0" fontId="0" fillId="40" borderId="70" xfId="0" applyFill="1" applyBorder="1" applyAlignment="1" applyProtection="1">
      <alignment/>
      <protection/>
    </xf>
    <xf numFmtId="0" fontId="12" fillId="40" borderId="37" xfId="0" applyFont="1" applyFill="1" applyBorder="1" applyAlignment="1" applyProtection="1">
      <alignment/>
      <protection/>
    </xf>
    <xf numFmtId="0" fontId="12" fillId="40" borderId="72" xfId="0" applyFont="1" applyFill="1" applyBorder="1" applyAlignment="1" applyProtection="1">
      <alignment/>
      <protection/>
    </xf>
    <xf numFmtId="0" fontId="12" fillId="40" borderId="40" xfId="0" applyFont="1" applyFill="1" applyBorder="1" applyAlignment="1" applyProtection="1">
      <alignment/>
      <protection/>
    </xf>
    <xf numFmtId="0" fontId="11" fillId="40" borderId="38" xfId="0" applyFont="1" applyFill="1" applyBorder="1" applyAlignment="1" applyProtection="1">
      <alignment horizontal="center" vertical="center"/>
      <protection/>
    </xf>
    <xf numFmtId="0" fontId="11" fillId="40" borderId="72" xfId="0" applyFont="1" applyFill="1" applyBorder="1" applyAlignment="1" applyProtection="1">
      <alignment horizontal="center" vertical="center"/>
      <protection/>
    </xf>
    <xf numFmtId="0" fontId="11" fillId="40" borderId="73" xfId="0" applyFont="1" applyFill="1" applyBorder="1" applyAlignment="1" applyProtection="1">
      <alignment horizontal="center" vertical="center"/>
      <protection/>
    </xf>
    <xf numFmtId="0" fontId="0" fillId="23" borderId="48" xfId="0" applyFill="1" applyBorder="1" applyAlignment="1" applyProtection="1">
      <alignment horizontal="center" wrapText="1"/>
      <protection hidden="1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/>
      <protection locked="0"/>
    </xf>
    <xf numFmtId="0" fontId="4" fillId="0" borderId="51" xfId="0" applyFont="1" applyFill="1" applyBorder="1" applyAlignment="1" applyProtection="1">
      <alignment horizontal="center"/>
      <protection locked="0"/>
    </xf>
    <xf numFmtId="0" fontId="4" fillId="0" borderId="74" xfId="0" applyFont="1" applyFill="1" applyBorder="1" applyAlignment="1" applyProtection="1">
      <alignment horizontal="center"/>
      <protection locked="0"/>
    </xf>
    <xf numFmtId="14" fontId="0" fillId="0" borderId="70" xfId="0" applyNumberFormat="1" applyFont="1" applyFill="1" applyBorder="1" applyAlignment="1" applyProtection="1">
      <alignment wrapText="1"/>
      <protection locked="0"/>
    </xf>
    <xf numFmtId="0" fontId="42" fillId="2" borderId="0" xfId="0" applyFont="1" applyAlignment="1">
      <alignment/>
    </xf>
    <xf numFmtId="0" fontId="0" fillId="39" borderId="25" xfId="0" applyFont="1" applyFill="1" applyBorder="1" applyAlignment="1" applyProtection="1">
      <alignment vertical="center"/>
      <protection locked="0"/>
    </xf>
    <xf numFmtId="0" fontId="0" fillId="39" borderId="49" xfId="0" applyFont="1" applyFill="1" applyBorder="1" applyAlignment="1" applyProtection="1">
      <alignment horizontal="center" vertical="center"/>
      <protection locked="0"/>
    </xf>
    <xf numFmtId="0" fontId="84" fillId="40" borderId="0" xfId="0" applyFont="1" applyFill="1" applyAlignment="1" applyProtection="1">
      <alignment horizontal="center"/>
      <protection/>
    </xf>
    <xf numFmtId="0" fontId="85" fillId="40" borderId="0" xfId="0" applyFont="1" applyFill="1" applyBorder="1" applyAlignment="1" applyProtection="1">
      <alignment horizontal="center" wrapText="1"/>
      <protection/>
    </xf>
    <xf numFmtId="0" fontId="11" fillId="0" borderId="49" xfId="0" applyFont="1" applyFill="1" applyBorder="1" applyAlignment="1" applyProtection="1">
      <alignment horizontal="left" wrapText="1"/>
      <protection locked="0"/>
    </xf>
    <xf numFmtId="0" fontId="11" fillId="0" borderId="75" xfId="0" applyFont="1" applyFill="1" applyBorder="1" applyAlignment="1" applyProtection="1">
      <alignment horizontal="left" wrapText="1"/>
      <protection locked="0"/>
    </xf>
    <xf numFmtId="0" fontId="86" fillId="41" borderId="37" xfId="0" applyFont="1" applyFill="1" applyBorder="1" applyAlignment="1" applyProtection="1">
      <alignment horizontal="center" vertical="center" wrapText="1"/>
      <protection/>
    </xf>
    <xf numFmtId="0" fontId="86" fillId="41" borderId="29" xfId="0" applyFont="1" applyFill="1" applyBorder="1" applyAlignment="1" applyProtection="1">
      <alignment horizontal="center" vertical="center" wrapText="1"/>
      <protection/>
    </xf>
    <xf numFmtId="0" fontId="86" fillId="41" borderId="38" xfId="0" applyFont="1" applyFill="1" applyBorder="1" applyAlignment="1" applyProtection="1">
      <alignment horizontal="center" vertical="center" wrapText="1"/>
      <protection/>
    </xf>
    <xf numFmtId="0" fontId="86" fillId="41" borderId="39" xfId="0" applyFont="1" applyFill="1" applyBorder="1" applyAlignment="1" applyProtection="1">
      <alignment horizontal="center" vertical="center" wrapText="1"/>
      <protection/>
    </xf>
    <xf numFmtId="0" fontId="86" fillId="41" borderId="40" xfId="0" applyFont="1" applyFill="1" applyBorder="1" applyAlignment="1" applyProtection="1">
      <alignment horizontal="center" vertical="center" wrapText="1"/>
      <protection/>
    </xf>
    <xf numFmtId="0" fontId="86" fillId="41" borderId="24" xfId="0" applyFont="1" applyFill="1" applyBorder="1" applyAlignment="1" applyProtection="1">
      <alignment horizontal="center" vertical="center" wrapText="1"/>
      <protection/>
    </xf>
    <xf numFmtId="0" fontId="11" fillId="0" borderId="49" xfId="0" applyFont="1" applyFill="1" applyBorder="1" applyAlignment="1" applyProtection="1">
      <alignment horizontal="left" vertical="center" wrapText="1"/>
      <protection locked="0"/>
    </xf>
    <xf numFmtId="0" fontId="11" fillId="0" borderId="75" xfId="0" applyFont="1" applyFill="1" applyBorder="1" applyAlignment="1" applyProtection="1">
      <alignment horizontal="left" vertical="center" wrapText="1"/>
      <protection locked="0"/>
    </xf>
    <xf numFmtId="0" fontId="11" fillId="0" borderId="76" xfId="0" applyFont="1" applyFill="1" applyBorder="1" applyAlignment="1" applyProtection="1">
      <alignment horizontal="left" vertical="center" wrapText="1"/>
      <protection locked="0"/>
    </xf>
    <xf numFmtId="0" fontId="11" fillId="0" borderId="77" xfId="0" applyFont="1" applyFill="1" applyBorder="1" applyAlignment="1" applyProtection="1">
      <alignment horizontal="left" vertical="center" wrapText="1"/>
      <protection locked="0"/>
    </xf>
    <xf numFmtId="0" fontId="37" fillId="40" borderId="78" xfId="0" applyFont="1" applyFill="1" applyBorder="1" applyAlignment="1" applyProtection="1">
      <alignment wrapText="1"/>
      <protection/>
    </xf>
    <xf numFmtId="0" fontId="33" fillId="40" borderId="79" xfId="0" applyFont="1" applyFill="1" applyBorder="1" applyAlignment="1" applyProtection="1">
      <alignment wrapText="1"/>
      <protection/>
    </xf>
    <xf numFmtId="0" fontId="33" fillId="40" borderId="80" xfId="0" applyFont="1" applyFill="1" applyBorder="1" applyAlignment="1" applyProtection="1">
      <alignment wrapText="1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1" fillId="0" borderId="81" xfId="0" applyFont="1" applyFill="1" applyBorder="1" applyAlignment="1" applyProtection="1">
      <alignment horizontal="left" wrapText="1"/>
      <protection locked="0"/>
    </xf>
    <xf numFmtId="0" fontId="11" fillId="0" borderId="82" xfId="0" applyFont="1" applyFill="1" applyBorder="1" applyAlignment="1" applyProtection="1">
      <alignment horizontal="left" wrapText="1"/>
      <protection locked="0"/>
    </xf>
    <xf numFmtId="0" fontId="11" fillId="0" borderId="81" xfId="0" applyFont="1" applyFill="1" applyBorder="1" applyAlignment="1" applyProtection="1">
      <alignment horizontal="left" vertical="center" wrapText="1"/>
      <protection locked="0"/>
    </xf>
    <xf numFmtId="0" fontId="11" fillId="0" borderId="82" xfId="0" applyFont="1" applyFill="1" applyBorder="1" applyAlignment="1" applyProtection="1">
      <alignment horizontal="left" vertical="center" wrapText="1"/>
      <protection locked="0"/>
    </xf>
    <xf numFmtId="0" fontId="11" fillId="0" borderId="51" xfId="0" applyFont="1" applyFill="1" applyBorder="1" applyAlignment="1" applyProtection="1">
      <alignment horizontal="left" vertical="center" wrapText="1"/>
      <protection locked="0"/>
    </xf>
    <xf numFmtId="0" fontId="11" fillId="0" borderId="83" xfId="0" applyFont="1" applyFill="1" applyBorder="1" applyAlignment="1" applyProtection="1">
      <alignment horizontal="left" vertical="center" wrapText="1"/>
      <protection locked="0"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3" borderId="84" xfId="0" applyFont="1" applyFill="1" applyBorder="1" applyAlignment="1" applyProtection="1">
      <alignment horizontal="center" vertical="center"/>
      <protection/>
    </xf>
    <xf numFmtId="0" fontId="37" fillId="40" borderId="85" xfId="0" applyFont="1" applyFill="1" applyBorder="1" applyAlignment="1" applyProtection="1">
      <alignment wrapText="1"/>
      <protection/>
    </xf>
    <xf numFmtId="0" fontId="33" fillId="40" borderId="86" xfId="0" applyFont="1" applyFill="1" applyBorder="1" applyAlignment="1" applyProtection="1">
      <alignment wrapText="1"/>
      <protection/>
    </xf>
    <xf numFmtId="0" fontId="33" fillId="40" borderId="87" xfId="0" applyFont="1" applyFill="1" applyBorder="1" applyAlignment="1" applyProtection="1">
      <alignment wrapText="1"/>
      <protection/>
    </xf>
    <xf numFmtId="0" fontId="11" fillId="33" borderId="88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left" wrapText="1"/>
      <protection/>
    </xf>
    <xf numFmtId="0" fontId="11" fillId="0" borderId="25" xfId="0" applyFont="1" applyFill="1" applyBorder="1" applyAlignment="1" applyProtection="1">
      <alignment horizontal="left" wrapText="1"/>
      <protection/>
    </xf>
    <xf numFmtId="0" fontId="34" fillId="5" borderId="89" xfId="0" applyFont="1" applyFill="1" applyBorder="1" applyAlignment="1" applyProtection="1">
      <alignment wrapText="1"/>
      <protection/>
    </xf>
    <xf numFmtId="0" fontId="33" fillId="2" borderId="90" xfId="0" applyFont="1" applyBorder="1" applyAlignment="1" applyProtection="1">
      <alignment wrapText="1"/>
      <protection/>
    </xf>
    <xf numFmtId="0" fontId="33" fillId="2" borderId="53" xfId="0" applyFont="1" applyBorder="1" applyAlignment="1" applyProtection="1">
      <alignment wrapText="1"/>
      <protection/>
    </xf>
    <xf numFmtId="0" fontId="11" fillId="0" borderId="21" xfId="0" applyFont="1" applyFill="1" applyBorder="1" applyAlignment="1" applyProtection="1">
      <alignment horizontal="left" wrapText="1"/>
      <protection/>
    </xf>
    <xf numFmtId="0" fontId="11" fillId="0" borderId="16" xfId="0" applyFont="1" applyFill="1" applyBorder="1" applyAlignment="1" applyProtection="1">
      <alignment horizontal="left" wrapText="1"/>
      <protection/>
    </xf>
    <xf numFmtId="0" fontId="11" fillId="0" borderId="25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34" fillId="5" borderId="89" xfId="0" applyFont="1" applyFill="1" applyBorder="1" applyAlignment="1">
      <alignment wrapText="1"/>
    </xf>
    <xf numFmtId="0" fontId="33" fillId="2" borderId="90" xfId="0" applyFont="1" applyBorder="1" applyAlignment="1">
      <alignment wrapText="1"/>
    </xf>
    <xf numFmtId="0" fontId="33" fillId="2" borderId="53" xfId="0" applyFont="1" applyBorder="1" applyAlignment="1">
      <alignment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8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14</xdr:row>
      <xdr:rowOff>28575</xdr:rowOff>
    </xdr:from>
    <xdr:to>
      <xdr:col>8</xdr:col>
      <xdr:colOff>1466850</xdr:colOff>
      <xdr:row>19</xdr:row>
      <xdr:rowOff>266700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4238625"/>
          <a:ext cx="24479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T71"/>
  <sheetViews>
    <sheetView tabSelected="1" zoomScale="75" zoomScaleNormal="75" zoomScalePageLayoutView="0" workbookViewId="0" topLeftCell="A9">
      <selection activeCell="B26" sqref="B26"/>
    </sheetView>
  </sheetViews>
  <sheetFormatPr defaultColWidth="9.140625" defaultRowHeight="12.75"/>
  <cols>
    <col min="1" max="1" width="6.421875" style="24" bestFit="1" customWidth="1"/>
    <col min="2" max="2" width="25.00390625" style="24" bestFit="1" customWidth="1"/>
    <col min="3" max="3" width="28.8515625" style="24" customWidth="1"/>
    <col min="4" max="4" width="21.8515625" style="24" customWidth="1"/>
    <col min="5" max="5" width="7.140625" style="24" customWidth="1"/>
    <col min="6" max="6" width="30.7109375" style="148" customWidth="1"/>
    <col min="7" max="7" width="4.8515625" style="24" customWidth="1"/>
    <col min="8" max="8" width="24.00390625" style="24" bestFit="1" customWidth="1"/>
    <col min="9" max="9" width="32.28125" style="24" customWidth="1"/>
    <col min="10" max="10" width="23.28125" style="24" customWidth="1"/>
    <col min="11" max="14" width="9.140625" style="24" customWidth="1"/>
    <col min="15" max="15" width="6.00390625" style="24" bestFit="1" customWidth="1"/>
    <col min="16" max="16" width="22.28125" style="24" customWidth="1"/>
    <col min="17" max="17" width="16.421875" style="24" customWidth="1"/>
    <col min="18" max="18" width="12.140625" style="24" customWidth="1"/>
    <col min="19" max="19" width="6.421875" style="24" bestFit="1" customWidth="1"/>
    <col min="20" max="20" width="15.57421875" style="24" bestFit="1" customWidth="1"/>
    <col min="21" max="16384" width="9.140625" style="24" customWidth="1"/>
  </cols>
  <sheetData>
    <row r="1" spans="1:20" ht="19.5" customHeight="1" thickBot="1" thickTop="1">
      <c r="A1" s="71" t="s">
        <v>17</v>
      </c>
      <c r="B1" s="89" t="s">
        <v>66</v>
      </c>
      <c r="C1" s="90" t="s">
        <v>10</v>
      </c>
      <c r="D1" s="91" t="s">
        <v>11</v>
      </c>
      <c r="E1" s="92" t="s">
        <v>12</v>
      </c>
      <c r="F1" s="147"/>
      <c r="G1" s="190"/>
      <c r="H1" s="199" t="s">
        <v>18</v>
      </c>
      <c r="I1" s="191" t="s">
        <v>96</v>
      </c>
      <c r="O1" s="218" t="s">
        <v>67</v>
      </c>
      <c r="P1" s="219"/>
      <c r="Q1" s="241" t="s">
        <v>36</v>
      </c>
      <c r="R1" s="170" t="s">
        <v>30</v>
      </c>
      <c r="S1" s="171"/>
      <c r="T1" s="172"/>
    </row>
    <row r="2" spans="1:20" ht="24" customHeight="1">
      <c r="A2" s="202">
        <v>1</v>
      </c>
      <c r="B2" s="72" t="s">
        <v>72</v>
      </c>
      <c r="C2" s="75" t="s">
        <v>73</v>
      </c>
      <c r="D2" s="149" t="s">
        <v>74</v>
      </c>
      <c r="E2" s="155" t="s">
        <v>75</v>
      </c>
      <c r="F2" s="146"/>
      <c r="G2" s="190"/>
      <c r="H2" s="200" t="s">
        <v>19</v>
      </c>
      <c r="I2" s="192" t="s">
        <v>95</v>
      </c>
      <c r="O2" s="220"/>
      <c r="P2" s="221"/>
      <c r="Q2" s="242"/>
      <c r="R2" s="163" t="s">
        <v>6</v>
      </c>
      <c r="S2" s="163"/>
      <c r="T2" s="173" t="s">
        <v>37</v>
      </c>
    </row>
    <row r="3" spans="1:20" ht="24" customHeight="1">
      <c r="A3" s="203">
        <v>2</v>
      </c>
      <c r="B3" s="73" t="s">
        <v>76</v>
      </c>
      <c r="C3" s="73" t="s">
        <v>77</v>
      </c>
      <c r="D3" s="150" t="s">
        <v>78</v>
      </c>
      <c r="E3" s="151" t="s">
        <v>75</v>
      </c>
      <c r="F3" s="146"/>
      <c r="G3" s="190"/>
      <c r="H3" s="200" t="s">
        <v>20</v>
      </c>
      <c r="I3" s="193">
        <v>41931</v>
      </c>
      <c r="O3" s="220"/>
      <c r="P3" s="221"/>
      <c r="Q3" s="243"/>
      <c r="R3" s="163" t="s">
        <v>7</v>
      </c>
      <c r="S3" s="163"/>
      <c r="T3" s="173" t="s">
        <v>38</v>
      </c>
    </row>
    <row r="4" spans="1:20" ht="24" customHeight="1">
      <c r="A4" s="203">
        <v>3</v>
      </c>
      <c r="B4" s="73" t="s">
        <v>79</v>
      </c>
      <c r="C4" s="73" t="s">
        <v>80</v>
      </c>
      <c r="D4" s="150" t="s">
        <v>81</v>
      </c>
      <c r="E4" s="151" t="s">
        <v>75</v>
      </c>
      <c r="F4" s="146"/>
      <c r="G4" s="190"/>
      <c r="H4" s="200" t="s">
        <v>26</v>
      </c>
      <c r="I4" s="210" t="s">
        <v>97</v>
      </c>
      <c r="O4" s="220"/>
      <c r="P4" s="221"/>
      <c r="Q4" s="174">
        <v>0</v>
      </c>
      <c r="R4" s="175" t="s">
        <v>8</v>
      </c>
      <c r="S4" s="164"/>
      <c r="T4" s="176" t="s">
        <v>39</v>
      </c>
    </row>
    <row r="5" spans="1:20" ht="24" customHeight="1" thickBot="1">
      <c r="A5" s="203">
        <v>4</v>
      </c>
      <c r="B5" s="73" t="s">
        <v>82</v>
      </c>
      <c r="C5" s="73" t="s">
        <v>83</v>
      </c>
      <c r="D5" s="150" t="s">
        <v>74</v>
      </c>
      <c r="E5" s="151" t="s">
        <v>75</v>
      </c>
      <c r="F5" s="146"/>
      <c r="G5" s="190"/>
      <c r="H5" s="200"/>
      <c r="I5" s="198"/>
      <c r="O5" s="222"/>
      <c r="P5" s="223"/>
      <c r="Q5" s="177">
        <f>+T17+Q4</f>
        <v>0</v>
      </c>
      <c r="R5" s="163" t="s">
        <v>31</v>
      </c>
      <c r="S5" s="163"/>
      <c r="T5" s="178" t="str">
        <f>IF(T17&gt;223.99,"Výborný",IF(T17&gt;195.99,"Velmi dobrý",IF(T17&gt;139.99,"Dobrý",IF(T17&lt;140,"Nehodnocen"))))</f>
        <v>Nehodnocen</v>
      </c>
    </row>
    <row r="6" spans="1:20" ht="24" customHeight="1" thickBot="1">
      <c r="A6" s="203">
        <v>5</v>
      </c>
      <c r="B6" s="73" t="s">
        <v>84</v>
      </c>
      <c r="C6" s="73" t="s">
        <v>85</v>
      </c>
      <c r="D6" s="150" t="s">
        <v>86</v>
      </c>
      <c r="E6" s="151" t="s">
        <v>75</v>
      </c>
      <c r="F6" s="146"/>
      <c r="G6" s="190"/>
      <c r="H6" s="200" t="s">
        <v>27</v>
      </c>
      <c r="I6" s="192" t="s">
        <v>94</v>
      </c>
      <c r="O6" s="165" t="s">
        <v>0</v>
      </c>
      <c r="P6" s="244" t="s">
        <v>1</v>
      </c>
      <c r="Q6" s="240"/>
      <c r="R6" s="84" t="s">
        <v>49</v>
      </c>
      <c r="S6" s="83" t="s">
        <v>21</v>
      </c>
      <c r="T6" s="85" t="s">
        <v>2</v>
      </c>
    </row>
    <row r="7" spans="1:20" ht="24" customHeight="1" thickBot="1">
      <c r="A7" s="203">
        <v>6</v>
      </c>
      <c r="B7" s="73" t="s">
        <v>87</v>
      </c>
      <c r="C7" s="73" t="s">
        <v>88</v>
      </c>
      <c r="D7" s="150" t="s">
        <v>89</v>
      </c>
      <c r="E7" s="151" t="s">
        <v>75</v>
      </c>
      <c r="F7" s="146"/>
      <c r="G7" s="190"/>
      <c r="H7" s="201"/>
      <c r="I7" s="197"/>
      <c r="O7" s="157">
        <v>1</v>
      </c>
      <c r="P7" s="233" t="s">
        <v>46</v>
      </c>
      <c r="Q7" s="234"/>
      <c r="R7" s="160">
        <v>0</v>
      </c>
      <c r="S7" s="206">
        <v>2</v>
      </c>
      <c r="T7" s="168">
        <f>(U7*S7)</f>
        <v>0</v>
      </c>
    </row>
    <row r="8" spans="1:20" ht="24" customHeight="1">
      <c r="A8" s="203">
        <v>7</v>
      </c>
      <c r="B8" s="73" t="s">
        <v>90</v>
      </c>
      <c r="C8" s="73" t="s">
        <v>91</v>
      </c>
      <c r="D8" s="150" t="s">
        <v>78</v>
      </c>
      <c r="E8" s="151" t="s">
        <v>75</v>
      </c>
      <c r="F8" s="146"/>
      <c r="G8" s="194"/>
      <c r="H8" s="195"/>
      <c r="I8" s="195"/>
      <c r="O8" s="158">
        <v>2</v>
      </c>
      <c r="P8" s="216" t="s">
        <v>3</v>
      </c>
      <c r="Q8" s="217"/>
      <c r="R8" s="160">
        <v>0</v>
      </c>
      <c r="S8" s="207">
        <v>3</v>
      </c>
      <c r="T8" s="168">
        <f aca="true" t="shared" si="0" ref="T8:T16">(U8*S8)</f>
        <v>0</v>
      </c>
    </row>
    <row r="9" spans="1:20" ht="24" customHeight="1">
      <c r="A9" s="203">
        <v>8</v>
      </c>
      <c r="B9" s="73" t="s">
        <v>92</v>
      </c>
      <c r="C9" s="73" t="s">
        <v>93</v>
      </c>
      <c r="D9" s="150" t="s">
        <v>81</v>
      </c>
      <c r="E9" s="151" t="s">
        <v>75</v>
      </c>
      <c r="F9" s="146"/>
      <c r="G9" s="215" t="s">
        <v>65</v>
      </c>
      <c r="H9" s="215"/>
      <c r="I9" s="215"/>
      <c r="O9" s="158">
        <v>3</v>
      </c>
      <c r="P9" s="216" t="s">
        <v>40</v>
      </c>
      <c r="Q9" s="217"/>
      <c r="R9" s="160">
        <v>0</v>
      </c>
      <c r="S9" s="207">
        <v>3</v>
      </c>
      <c r="T9" s="168">
        <f t="shared" si="0"/>
        <v>0</v>
      </c>
    </row>
    <row r="10" spans="1:20" ht="24" customHeight="1">
      <c r="A10" s="203">
        <v>9</v>
      </c>
      <c r="B10" s="73" t="s">
        <v>98</v>
      </c>
      <c r="C10" s="73" t="s">
        <v>99</v>
      </c>
      <c r="D10" s="150" t="s">
        <v>89</v>
      </c>
      <c r="E10" s="151" t="s">
        <v>100</v>
      </c>
      <c r="F10" s="146"/>
      <c r="G10" s="194"/>
      <c r="H10" s="195"/>
      <c r="I10" s="195"/>
      <c r="O10" s="158">
        <v>4</v>
      </c>
      <c r="P10" s="216" t="s">
        <v>4</v>
      </c>
      <c r="Q10" s="217"/>
      <c r="R10" s="160">
        <v>0</v>
      </c>
      <c r="S10" s="207">
        <v>3</v>
      </c>
      <c r="T10" s="168">
        <f t="shared" si="0"/>
        <v>0</v>
      </c>
    </row>
    <row r="11" spans="1:20" ht="24" customHeight="1">
      <c r="A11" s="203">
        <v>10</v>
      </c>
      <c r="B11" s="73" t="s">
        <v>101</v>
      </c>
      <c r="C11" s="73" t="s">
        <v>102</v>
      </c>
      <c r="D11" s="150" t="s">
        <v>103</v>
      </c>
      <c r="E11" s="151" t="s">
        <v>100</v>
      </c>
      <c r="F11" s="146"/>
      <c r="G11" s="196" t="s">
        <v>35</v>
      </c>
      <c r="H11" s="195"/>
      <c r="I11" s="195"/>
      <c r="O11" s="158">
        <v>5</v>
      </c>
      <c r="P11" s="216" t="s">
        <v>41</v>
      </c>
      <c r="Q11" s="217"/>
      <c r="R11" s="160">
        <v>0</v>
      </c>
      <c r="S11" s="207">
        <v>3</v>
      </c>
      <c r="T11" s="168">
        <f t="shared" si="0"/>
        <v>0</v>
      </c>
    </row>
    <row r="12" spans="1:20" ht="24" customHeight="1">
      <c r="A12" s="203">
        <v>11</v>
      </c>
      <c r="B12" s="73" t="s">
        <v>104</v>
      </c>
      <c r="C12" s="73" t="s">
        <v>105</v>
      </c>
      <c r="D12" s="150" t="s">
        <v>78</v>
      </c>
      <c r="E12" s="151" t="s">
        <v>100</v>
      </c>
      <c r="F12" s="146"/>
      <c r="G12" s="195"/>
      <c r="H12" s="195"/>
      <c r="I12" s="195"/>
      <c r="O12" s="158">
        <v>6</v>
      </c>
      <c r="P12" s="216" t="s">
        <v>5</v>
      </c>
      <c r="Q12" s="217"/>
      <c r="R12" s="160">
        <v>0</v>
      </c>
      <c r="S12" s="207">
        <v>3</v>
      </c>
      <c r="T12" s="168">
        <f t="shared" si="0"/>
        <v>0</v>
      </c>
    </row>
    <row r="13" spans="1:20" ht="24" customHeight="1">
      <c r="A13" s="203">
        <v>12</v>
      </c>
      <c r="B13" s="73" t="s">
        <v>106</v>
      </c>
      <c r="C13" s="73" t="s">
        <v>107</v>
      </c>
      <c r="D13" s="150" t="s">
        <v>108</v>
      </c>
      <c r="E13" s="151" t="s">
        <v>100</v>
      </c>
      <c r="F13" s="146"/>
      <c r="G13" s="214" t="s">
        <v>71</v>
      </c>
      <c r="H13" s="214"/>
      <c r="I13" s="214"/>
      <c r="O13" s="158">
        <v>7</v>
      </c>
      <c r="P13" s="216" t="s">
        <v>42</v>
      </c>
      <c r="Q13" s="217"/>
      <c r="R13" s="160">
        <v>0</v>
      </c>
      <c r="S13" s="207">
        <v>3</v>
      </c>
      <c r="T13" s="168">
        <f t="shared" si="0"/>
        <v>0</v>
      </c>
    </row>
    <row r="14" spans="1:20" ht="24" customHeight="1">
      <c r="A14" s="203">
        <v>13</v>
      </c>
      <c r="B14" s="73" t="s">
        <v>109</v>
      </c>
      <c r="C14" s="73" t="s">
        <v>110</v>
      </c>
      <c r="D14" s="150" t="s">
        <v>111</v>
      </c>
      <c r="E14" s="151" t="s">
        <v>100</v>
      </c>
      <c r="F14" s="146"/>
      <c r="O14" s="158">
        <v>8</v>
      </c>
      <c r="P14" s="216" t="s">
        <v>43</v>
      </c>
      <c r="Q14" s="217"/>
      <c r="R14" s="160">
        <v>0</v>
      </c>
      <c r="S14" s="207">
        <v>3</v>
      </c>
      <c r="T14" s="168">
        <f t="shared" si="0"/>
        <v>0</v>
      </c>
    </row>
    <row r="15" spans="1:20" ht="24" customHeight="1">
      <c r="A15" s="203">
        <v>14</v>
      </c>
      <c r="B15" s="73" t="s">
        <v>112</v>
      </c>
      <c r="C15" s="73" t="s">
        <v>113</v>
      </c>
      <c r="D15" s="150" t="s">
        <v>114</v>
      </c>
      <c r="E15" s="151" t="s">
        <v>100</v>
      </c>
      <c r="F15" s="146"/>
      <c r="O15" s="158">
        <v>9</v>
      </c>
      <c r="P15" s="216" t="s">
        <v>44</v>
      </c>
      <c r="Q15" s="217"/>
      <c r="R15" s="160">
        <v>0</v>
      </c>
      <c r="S15" s="207">
        <v>3</v>
      </c>
      <c r="T15" s="168">
        <f t="shared" si="0"/>
        <v>0</v>
      </c>
    </row>
    <row r="16" spans="1:20" ht="24" customHeight="1" thickBot="1">
      <c r="A16" s="203">
        <v>15</v>
      </c>
      <c r="B16" s="211" t="s">
        <v>115</v>
      </c>
      <c r="C16" s="212" t="s">
        <v>116</v>
      </c>
      <c r="D16" s="213" t="s">
        <v>117</v>
      </c>
      <c r="E16" s="151" t="s">
        <v>100</v>
      </c>
      <c r="F16" s="146"/>
      <c r="O16" s="159">
        <v>10</v>
      </c>
      <c r="P16" s="237" t="s">
        <v>45</v>
      </c>
      <c r="Q16" s="238"/>
      <c r="R16" s="161">
        <v>0</v>
      </c>
      <c r="S16" s="208">
        <v>2</v>
      </c>
      <c r="T16" s="169">
        <f t="shared" si="0"/>
        <v>0</v>
      </c>
    </row>
    <row r="17" spans="1:20" ht="24" customHeight="1" thickBot="1">
      <c r="A17" s="203">
        <v>16</v>
      </c>
      <c r="B17" s="212" t="s">
        <v>121</v>
      </c>
      <c r="C17" s="212" t="s">
        <v>122</v>
      </c>
      <c r="D17" s="213" t="s">
        <v>103</v>
      </c>
      <c r="E17" s="151" t="s">
        <v>100</v>
      </c>
      <c r="F17" s="146"/>
      <c r="O17" s="162"/>
      <c r="P17" s="166" t="s">
        <v>29</v>
      </c>
      <c r="Q17" s="166"/>
      <c r="R17" s="166"/>
      <c r="S17" s="166"/>
      <c r="T17" s="167">
        <f>SUM(T7:T16)</f>
        <v>0</v>
      </c>
    </row>
    <row r="18" spans="1:6" ht="24" customHeight="1" thickBot="1" thickTop="1">
      <c r="A18" s="203">
        <v>17</v>
      </c>
      <c r="B18" s="212" t="s">
        <v>90</v>
      </c>
      <c r="C18" s="212" t="s">
        <v>118</v>
      </c>
      <c r="D18" s="213" t="s">
        <v>78</v>
      </c>
      <c r="E18" s="151" t="s">
        <v>100</v>
      </c>
      <c r="F18" s="146"/>
    </row>
    <row r="19" spans="1:20" ht="24" customHeight="1" thickTop="1">
      <c r="A19" s="203">
        <v>18</v>
      </c>
      <c r="B19" s="212" t="s">
        <v>119</v>
      </c>
      <c r="C19" s="212" t="s">
        <v>120</v>
      </c>
      <c r="D19" s="213" t="s">
        <v>108</v>
      </c>
      <c r="E19" s="151" t="s">
        <v>100</v>
      </c>
      <c r="F19" s="146"/>
      <c r="O19" s="218" t="s">
        <v>68</v>
      </c>
      <c r="P19" s="219"/>
      <c r="Q19" s="228" t="s">
        <v>36</v>
      </c>
      <c r="R19" s="170" t="s">
        <v>30</v>
      </c>
      <c r="S19" s="171"/>
      <c r="T19" s="172"/>
    </row>
    <row r="20" spans="1:20" ht="24" customHeight="1">
      <c r="A20" s="203">
        <v>19</v>
      </c>
      <c r="B20" s="212" t="s">
        <v>84</v>
      </c>
      <c r="C20" s="212" t="s">
        <v>130</v>
      </c>
      <c r="D20" s="213" t="s">
        <v>86</v>
      </c>
      <c r="E20" s="151" t="s">
        <v>128</v>
      </c>
      <c r="F20" s="146"/>
      <c r="O20" s="220"/>
      <c r="P20" s="221"/>
      <c r="Q20" s="229"/>
      <c r="R20" s="163" t="s">
        <v>6</v>
      </c>
      <c r="S20" s="163"/>
      <c r="T20" s="173" t="s">
        <v>37</v>
      </c>
    </row>
    <row r="21" spans="1:20" ht="24" customHeight="1">
      <c r="A21" s="203">
        <v>20</v>
      </c>
      <c r="B21" s="212" t="s">
        <v>104</v>
      </c>
      <c r="C21" s="212" t="s">
        <v>129</v>
      </c>
      <c r="D21" s="213" t="s">
        <v>78</v>
      </c>
      <c r="E21" s="151" t="s">
        <v>128</v>
      </c>
      <c r="F21" s="146"/>
      <c r="O21" s="220"/>
      <c r="P21" s="221"/>
      <c r="Q21" s="230"/>
      <c r="R21" s="163" t="s">
        <v>7</v>
      </c>
      <c r="S21" s="163"/>
      <c r="T21" s="173" t="s">
        <v>38</v>
      </c>
    </row>
    <row r="22" spans="1:20" ht="24" customHeight="1">
      <c r="A22" s="203">
        <v>21</v>
      </c>
      <c r="B22" s="212" t="s">
        <v>123</v>
      </c>
      <c r="C22" s="212" t="s">
        <v>124</v>
      </c>
      <c r="D22" s="213" t="s">
        <v>125</v>
      </c>
      <c r="E22" s="151" t="s">
        <v>128</v>
      </c>
      <c r="F22" s="146"/>
      <c r="O22" s="220"/>
      <c r="P22" s="221"/>
      <c r="Q22" s="179">
        <v>0</v>
      </c>
      <c r="R22" s="175" t="s">
        <v>8</v>
      </c>
      <c r="S22" s="164"/>
      <c r="T22" s="176" t="s">
        <v>39</v>
      </c>
    </row>
    <row r="23" spans="1:20" ht="24" customHeight="1" thickBot="1">
      <c r="A23" s="203">
        <v>22</v>
      </c>
      <c r="B23" s="212" t="s">
        <v>126</v>
      </c>
      <c r="C23" s="212" t="s">
        <v>127</v>
      </c>
      <c r="D23" s="213" t="s">
        <v>81</v>
      </c>
      <c r="E23" s="151" t="s">
        <v>128</v>
      </c>
      <c r="F23" s="146"/>
      <c r="O23" s="222"/>
      <c r="P23" s="223"/>
      <c r="Q23" s="180">
        <f>+T35+Q22</f>
        <v>0</v>
      </c>
      <c r="R23" s="163" t="s">
        <v>31</v>
      </c>
      <c r="S23" s="163"/>
      <c r="T23" s="178" t="str">
        <f>IF(T35&gt;223.99,"Výborný",IF(T35&gt;195.99,"Velmi dobrý",IF(T35&gt;139.99,"Dobrý",IF(T35&lt;140,"Nehodnocen"))))</f>
        <v>Nehodnocen</v>
      </c>
    </row>
    <row r="24" spans="1:20" ht="24" customHeight="1" thickBot="1">
      <c r="A24" s="203">
        <v>23</v>
      </c>
      <c r="B24" s="212" t="s">
        <v>131</v>
      </c>
      <c r="C24" s="212" t="s">
        <v>132</v>
      </c>
      <c r="D24" s="213" t="s">
        <v>133</v>
      </c>
      <c r="E24" s="151" t="s">
        <v>134</v>
      </c>
      <c r="F24" s="146"/>
      <c r="O24" s="82" t="s">
        <v>0</v>
      </c>
      <c r="P24" s="239" t="s">
        <v>1</v>
      </c>
      <c r="Q24" s="240"/>
      <c r="R24" s="84" t="s">
        <v>49</v>
      </c>
      <c r="S24" s="83" t="s">
        <v>21</v>
      </c>
      <c r="T24" s="85" t="s">
        <v>2</v>
      </c>
    </row>
    <row r="25" spans="1:20" ht="24" customHeight="1">
      <c r="A25" s="203">
        <v>24</v>
      </c>
      <c r="B25" s="212"/>
      <c r="C25" s="212"/>
      <c r="D25" s="213"/>
      <c r="E25" s="151"/>
      <c r="F25" s="146"/>
      <c r="O25" s="157">
        <v>1</v>
      </c>
      <c r="P25" s="233" t="s">
        <v>46</v>
      </c>
      <c r="Q25" s="234"/>
      <c r="R25" s="160">
        <v>0</v>
      </c>
      <c r="S25" s="206">
        <v>3</v>
      </c>
      <c r="T25" s="168">
        <f>(U25*S25)</f>
        <v>0</v>
      </c>
    </row>
    <row r="26" spans="1:20" ht="24" customHeight="1">
      <c r="A26" s="203">
        <v>25</v>
      </c>
      <c r="B26" s="212"/>
      <c r="C26" s="212"/>
      <c r="D26" s="213"/>
      <c r="E26" s="151"/>
      <c r="F26" s="146"/>
      <c r="O26" s="158">
        <v>2</v>
      </c>
      <c r="P26" s="216" t="s">
        <v>3</v>
      </c>
      <c r="Q26" s="217"/>
      <c r="R26" s="160">
        <v>0</v>
      </c>
      <c r="S26" s="207">
        <v>3</v>
      </c>
      <c r="T26" s="168">
        <f aca="true" t="shared" si="1" ref="T26:T34">(U26*S26)</f>
        <v>0</v>
      </c>
    </row>
    <row r="27" spans="1:20" ht="24" customHeight="1">
      <c r="A27" s="203">
        <v>26</v>
      </c>
      <c r="B27" s="73"/>
      <c r="C27" s="73"/>
      <c r="D27" s="150"/>
      <c r="E27" s="151"/>
      <c r="F27" s="146"/>
      <c r="O27" s="158">
        <v>3</v>
      </c>
      <c r="P27" s="216" t="s">
        <v>47</v>
      </c>
      <c r="Q27" s="217"/>
      <c r="R27" s="160">
        <v>0</v>
      </c>
      <c r="S27" s="207">
        <v>2</v>
      </c>
      <c r="T27" s="168">
        <f t="shared" si="1"/>
        <v>0</v>
      </c>
    </row>
    <row r="28" spans="1:20" ht="24" customHeight="1">
      <c r="A28" s="203">
        <v>27</v>
      </c>
      <c r="B28" s="73"/>
      <c r="C28" s="73"/>
      <c r="D28" s="150"/>
      <c r="E28" s="151"/>
      <c r="F28" s="146"/>
      <c r="O28" s="158">
        <v>4</v>
      </c>
      <c r="P28" s="216" t="s">
        <v>4</v>
      </c>
      <c r="Q28" s="217"/>
      <c r="R28" s="160">
        <v>0</v>
      </c>
      <c r="S28" s="207">
        <v>3</v>
      </c>
      <c r="T28" s="168">
        <f t="shared" si="1"/>
        <v>0</v>
      </c>
    </row>
    <row r="29" spans="1:20" ht="24" customHeight="1">
      <c r="A29" s="203">
        <v>28</v>
      </c>
      <c r="B29" s="73"/>
      <c r="C29" s="73"/>
      <c r="D29" s="150"/>
      <c r="E29" s="151"/>
      <c r="F29" s="146"/>
      <c r="O29" s="158">
        <v>5</v>
      </c>
      <c r="P29" s="216" t="s">
        <v>41</v>
      </c>
      <c r="Q29" s="217"/>
      <c r="R29" s="160">
        <v>0</v>
      </c>
      <c r="S29" s="207">
        <v>2</v>
      </c>
      <c r="T29" s="168">
        <f t="shared" si="1"/>
        <v>0</v>
      </c>
    </row>
    <row r="30" spans="1:20" ht="24" customHeight="1">
      <c r="A30" s="203">
        <v>29</v>
      </c>
      <c r="B30" s="73"/>
      <c r="C30" s="73"/>
      <c r="D30" s="150"/>
      <c r="E30" s="151"/>
      <c r="F30" s="146"/>
      <c r="O30" s="158">
        <v>6</v>
      </c>
      <c r="P30" s="216" t="s">
        <v>5</v>
      </c>
      <c r="Q30" s="217"/>
      <c r="R30" s="160">
        <v>0</v>
      </c>
      <c r="S30" s="207">
        <v>4</v>
      </c>
      <c r="T30" s="168">
        <f t="shared" si="1"/>
        <v>0</v>
      </c>
    </row>
    <row r="31" spans="1:20" ht="24" customHeight="1">
      <c r="A31" s="203">
        <v>30</v>
      </c>
      <c r="B31" s="73"/>
      <c r="C31" s="73"/>
      <c r="D31" s="150"/>
      <c r="E31" s="151"/>
      <c r="F31" s="146"/>
      <c r="O31" s="158">
        <v>7</v>
      </c>
      <c r="P31" s="216" t="s">
        <v>48</v>
      </c>
      <c r="Q31" s="217"/>
      <c r="R31" s="160">
        <v>0</v>
      </c>
      <c r="S31" s="207">
        <v>3</v>
      </c>
      <c r="T31" s="168">
        <f t="shared" si="1"/>
        <v>0</v>
      </c>
    </row>
    <row r="32" spans="1:20" ht="24" customHeight="1">
      <c r="A32" s="203">
        <v>31</v>
      </c>
      <c r="B32" s="73"/>
      <c r="C32" s="73"/>
      <c r="D32" s="150"/>
      <c r="E32" s="151"/>
      <c r="F32" s="146"/>
      <c r="O32" s="158">
        <v>8</v>
      </c>
      <c r="P32" s="216" t="s">
        <v>43</v>
      </c>
      <c r="Q32" s="217"/>
      <c r="R32" s="160">
        <v>0</v>
      </c>
      <c r="S32" s="207">
        <v>3</v>
      </c>
      <c r="T32" s="168">
        <f t="shared" si="1"/>
        <v>0</v>
      </c>
    </row>
    <row r="33" spans="1:20" ht="24" customHeight="1">
      <c r="A33" s="203">
        <v>32</v>
      </c>
      <c r="B33" s="73"/>
      <c r="C33" s="73"/>
      <c r="D33" s="150"/>
      <c r="E33" s="151"/>
      <c r="F33" s="146"/>
      <c r="O33" s="158">
        <v>9</v>
      </c>
      <c r="P33" s="216" t="s">
        <v>44</v>
      </c>
      <c r="Q33" s="217"/>
      <c r="R33" s="160">
        <v>0</v>
      </c>
      <c r="S33" s="207">
        <v>3</v>
      </c>
      <c r="T33" s="168">
        <f t="shared" si="1"/>
        <v>0</v>
      </c>
    </row>
    <row r="34" spans="1:20" ht="24" customHeight="1" thickBot="1">
      <c r="A34" s="203">
        <v>33</v>
      </c>
      <c r="B34" s="73"/>
      <c r="C34" s="73"/>
      <c r="D34" s="150"/>
      <c r="E34" s="151"/>
      <c r="F34" s="146"/>
      <c r="O34" s="159">
        <v>10</v>
      </c>
      <c r="P34" s="237" t="s">
        <v>45</v>
      </c>
      <c r="Q34" s="238"/>
      <c r="R34" s="161">
        <v>0</v>
      </c>
      <c r="S34" s="208">
        <v>2</v>
      </c>
      <c r="T34" s="169">
        <f t="shared" si="1"/>
        <v>0</v>
      </c>
    </row>
    <row r="35" spans="1:20" ht="24" customHeight="1" thickBot="1">
      <c r="A35" s="203">
        <v>34</v>
      </c>
      <c r="B35" s="73"/>
      <c r="C35" s="73"/>
      <c r="D35" s="150"/>
      <c r="E35" s="151"/>
      <c r="F35" s="146"/>
      <c r="O35" s="162"/>
      <c r="P35" s="166" t="s">
        <v>29</v>
      </c>
      <c r="Q35" s="166"/>
      <c r="R35" s="166"/>
      <c r="S35" s="166"/>
      <c r="T35" s="167">
        <f>SUM(T25:T34)</f>
        <v>0</v>
      </c>
    </row>
    <row r="36" spans="1:6" ht="24" customHeight="1" thickBot="1" thickTop="1">
      <c r="A36" s="203">
        <v>35</v>
      </c>
      <c r="B36" s="73"/>
      <c r="C36" s="73"/>
      <c r="D36" s="150"/>
      <c r="E36" s="151"/>
      <c r="F36" s="146"/>
    </row>
    <row r="37" spans="1:20" ht="24" customHeight="1" thickTop="1">
      <c r="A37" s="203">
        <v>36</v>
      </c>
      <c r="B37" s="73"/>
      <c r="C37" s="73"/>
      <c r="D37" s="150"/>
      <c r="E37" s="151"/>
      <c r="F37" s="146"/>
      <c r="O37" s="218" t="s">
        <v>69</v>
      </c>
      <c r="P37" s="219"/>
      <c r="Q37" s="228" t="s">
        <v>36</v>
      </c>
      <c r="R37" s="170" t="s">
        <v>30</v>
      </c>
      <c r="S37" s="171"/>
      <c r="T37" s="172"/>
    </row>
    <row r="38" spans="1:20" ht="24" customHeight="1">
      <c r="A38" s="203">
        <v>37</v>
      </c>
      <c r="B38" s="73"/>
      <c r="C38" s="73"/>
      <c r="D38" s="150"/>
      <c r="E38" s="151"/>
      <c r="F38" s="146"/>
      <c r="O38" s="220"/>
      <c r="P38" s="221"/>
      <c r="Q38" s="229"/>
      <c r="R38" s="163" t="s">
        <v>6</v>
      </c>
      <c r="S38" s="163"/>
      <c r="T38" s="173" t="s">
        <v>50</v>
      </c>
    </row>
    <row r="39" spans="1:20" ht="24" customHeight="1">
      <c r="A39" s="203">
        <v>38</v>
      </c>
      <c r="B39" s="73"/>
      <c r="C39" s="73"/>
      <c r="D39" s="150"/>
      <c r="E39" s="151"/>
      <c r="F39" s="146"/>
      <c r="O39" s="220"/>
      <c r="P39" s="221"/>
      <c r="Q39" s="230"/>
      <c r="R39" s="163" t="s">
        <v>7</v>
      </c>
      <c r="S39" s="163"/>
      <c r="T39" s="173" t="s">
        <v>51</v>
      </c>
    </row>
    <row r="40" spans="1:20" ht="24" customHeight="1">
      <c r="A40" s="203">
        <v>39</v>
      </c>
      <c r="B40" s="73"/>
      <c r="C40" s="73"/>
      <c r="D40" s="150"/>
      <c r="E40" s="151"/>
      <c r="F40" s="146"/>
      <c r="O40" s="220"/>
      <c r="P40" s="221"/>
      <c r="Q40" s="179">
        <v>0</v>
      </c>
      <c r="R40" s="175" t="s">
        <v>8</v>
      </c>
      <c r="S40" s="164"/>
      <c r="T40" s="176" t="s">
        <v>52</v>
      </c>
    </row>
    <row r="41" spans="1:20" ht="24" customHeight="1" thickBot="1">
      <c r="A41" s="203">
        <v>40</v>
      </c>
      <c r="B41" s="73"/>
      <c r="C41" s="73"/>
      <c r="D41" s="150"/>
      <c r="E41" s="151"/>
      <c r="F41" s="146"/>
      <c r="O41" s="222"/>
      <c r="P41" s="223"/>
      <c r="Q41" s="180">
        <f>+T53+Q40</f>
        <v>0</v>
      </c>
      <c r="R41" s="181" t="s">
        <v>31</v>
      </c>
      <c r="S41" s="181"/>
      <c r="T41" s="189" t="str">
        <f>IF(T53&gt;255.99,"Výborný",IF(T53&gt;224.99,"Velmi dobrý",IF(T53&gt;191.99,"Dobrý",IF(T53&lt;192,"Nehodnocen"))))</f>
        <v>Nehodnocen</v>
      </c>
    </row>
    <row r="42" spans="1:20" ht="24" customHeight="1" thickBot="1">
      <c r="A42" s="203">
        <v>41</v>
      </c>
      <c r="B42" s="73"/>
      <c r="C42" s="73"/>
      <c r="D42" s="150"/>
      <c r="E42" s="151"/>
      <c r="F42" s="146"/>
      <c r="O42" s="86" t="s">
        <v>0</v>
      </c>
      <c r="P42" s="231" t="s">
        <v>1</v>
      </c>
      <c r="Q42" s="232"/>
      <c r="R42" s="84" t="s">
        <v>49</v>
      </c>
      <c r="S42" s="83" t="s">
        <v>21</v>
      </c>
      <c r="T42" s="87" t="s">
        <v>2</v>
      </c>
    </row>
    <row r="43" spans="1:20" ht="24" customHeight="1">
      <c r="A43" s="203">
        <v>42</v>
      </c>
      <c r="B43" s="73"/>
      <c r="C43" s="73"/>
      <c r="D43" s="150"/>
      <c r="E43" s="151"/>
      <c r="F43" s="146"/>
      <c r="O43" s="182">
        <v>1</v>
      </c>
      <c r="P43" s="235" t="s">
        <v>53</v>
      </c>
      <c r="Q43" s="236"/>
      <c r="R43" s="160">
        <v>0</v>
      </c>
      <c r="S43" s="206">
        <v>2</v>
      </c>
      <c r="T43" s="188">
        <f>(U43*S43)</f>
        <v>0</v>
      </c>
    </row>
    <row r="44" spans="1:20" ht="24" customHeight="1">
      <c r="A44" s="203">
        <v>43</v>
      </c>
      <c r="B44" s="73"/>
      <c r="C44" s="73"/>
      <c r="D44" s="150"/>
      <c r="E44" s="151"/>
      <c r="F44" s="146"/>
      <c r="O44" s="183">
        <v>2</v>
      </c>
      <c r="P44" s="224" t="s">
        <v>3</v>
      </c>
      <c r="Q44" s="225"/>
      <c r="R44" s="160">
        <v>0</v>
      </c>
      <c r="S44" s="207">
        <v>3</v>
      </c>
      <c r="T44" s="188">
        <f aca="true" t="shared" si="2" ref="T44:T52">(U44*S44)</f>
        <v>0</v>
      </c>
    </row>
    <row r="45" spans="1:20" ht="24" customHeight="1">
      <c r="A45" s="203">
        <v>44</v>
      </c>
      <c r="B45" s="73"/>
      <c r="C45" s="73"/>
      <c r="D45" s="150"/>
      <c r="E45" s="151"/>
      <c r="F45" s="146"/>
      <c r="O45" s="183">
        <v>3</v>
      </c>
      <c r="P45" s="224" t="s">
        <v>59</v>
      </c>
      <c r="Q45" s="225"/>
      <c r="R45" s="160">
        <v>0</v>
      </c>
      <c r="S45" s="207">
        <v>3</v>
      </c>
      <c r="T45" s="188">
        <f t="shared" si="2"/>
        <v>0</v>
      </c>
    </row>
    <row r="46" spans="1:20" ht="24" customHeight="1">
      <c r="A46" s="203">
        <v>45</v>
      </c>
      <c r="B46" s="73"/>
      <c r="C46" s="73"/>
      <c r="D46" s="150"/>
      <c r="E46" s="151"/>
      <c r="F46" s="146"/>
      <c r="O46" s="183">
        <v>4</v>
      </c>
      <c r="P46" s="224" t="s">
        <v>60</v>
      </c>
      <c r="Q46" s="225"/>
      <c r="R46" s="160">
        <v>0</v>
      </c>
      <c r="S46" s="207">
        <v>4</v>
      </c>
      <c r="T46" s="188">
        <f t="shared" si="2"/>
        <v>0</v>
      </c>
    </row>
    <row r="47" spans="1:20" ht="24" customHeight="1">
      <c r="A47" s="203">
        <v>46</v>
      </c>
      <c r="B47" s="73"/>
      <c r="C47" s="73"/>
      <c r="D47" s="150"/>
      <c r="E47" s="151"/>
      <c r="F47" s="146"/>
      <c r="O47" s="183">
        <v>5</v>
      </c>
      <c r="P47" s="224" t="s">
        <v>56</v>
      </c>
      <c r="Q47" s="225"/>
      <c r="R47" s="160">
        <v>0</v>
      </c>
      <c r="S47" s="207">
        <v>4</v>
      </c>
      <c r="T47" s="188">
        <f t="shared" si="2"/>
        <v>0</v>
      </c>
    </row>
    <row r="48" spans="1:20" ht="24" customHeight="1">
      <c r="A48" s="203">
        <v>47</v>
      </c>
      <c r="B48" s="73"/>
      <c r="C48" s="73"/>
      <c r="D48" s="150"/>
      <c r="E48" s="151"/>
      <c r="F48" s="146"/>
      <c r="O48" s="183">
        <v>6</v>
      </c>
      <c r="P48" s="224" t="s">
        <v>57</v>
      </c>
      <c r="Q48" s="225"/>
      <c r="R48" s="160">
        <v>0</v>
      </c>
      <c r="S48" s="207">
        <v>3</v>
      </c>
      <c r="T48" s="188">
        <f t="shared" si="2"/>
        <v>0</v>
      </c>
    </row>
    <row r="49" spans="1:20" ht="24" customHeight="1">
      <c r="A49" s="203">
        <v>48</v>
      </c>
      <c r="B49" s="73"/>
      <c r="C49" s="73"/>
      <c r="D49" s="150"/>
      <c r="E49" s="151"/>
      <c r="F49" s="146"/>
      <c r="O49" s="183">
        <v>7</v>
      </c>
      <c r="P49" s="224" t="s">
        <v>58</v>
      </c>
      <c r="Q49" s="225"/>
      <c r="R49" s="160">
        <v>0</v>
      </c>
      <c r="S49" s="207">
        <v>4</v>
      </c>
      <c r="T49" s="188">
        <f t="shared" si="2"/>
        <v>0</v>
      </c>
    </row>
    <row r="50" spans="1:20" ht="24" customHeight="1">
      <c r="A50" s="203">
        <v>49</v>
      </c>
      <c r="B50" s="73"/>
      <c r="C50" s="73"/>
      <c r="D50" s="150"/>
      <c r="E50" s="151"/>
      <c r="F50" s="146"/>
      <c r="O50" s="183">
        <v>8</v>
      </c>
      <c r="P50" s="224" t="s">
        <v>43</v>
      </c>
      <c r="Q50" s="225"/>
      <c r="R50" s="160">
        <v>0</v>
      </c>
      <c r="S50" s="207">
        <v>4</v>
      </c>
      <c r="T50" s="188">
        <f t="shared" si="2"/>
        <v>0</v>
      </c>
    </row>
    <row r="51" spans="1:20" ht="24" customHeight="1" thickBot="1">
      <c r="A51" s="204">
        <v>50</v>
      </c>
      <c r="B51" s="153"/>
      <c r="C51" s="153"/>
      <c r="D51" s="154"/>
      <c r="E51" s="152"/>
      <c r="F51" s="146"/>
      <c r="O51" s="183">
        <v>9</v>
      </c>
      <c r="P51" s="224" t="s">
        <v>61</v>
      </c>
      <c r="Q51" s="225"/>
      <c r="R51" s="160">
        <v>0</v>
      </c>
      <c r="S51" s="207">
        <v>3</v>
      </c>
      <c r="T51" s="188">
        <f t="shared" si="2"/>
        <v>0</v>
      </c>
    </row>
    <row r="52" spans="15:20" ht="24" customHeight="1" thickBot="1">
      <c r="O52" s="184">
        <v>10</v>
      </c>
      <c r="P52" s="226" t="s">
        <v>45</v>
      </c>
      <c r="Q52" s="227"/>
      <c r="R52" s="160">
        <v>0</v>
      </c>
      <c r="S52" s="209">
        <v>2</v>
      </c>
      <c r="T52" s="188">
        <f t="shared" si="2"/>
        <v>0</v>
      </c>
    </row>
    <row r="53" spans="15:20" ht="24" customHeight="1" thickBot="1" thickTop="1">
      <c r="O53" s="185"/>
      <c r="P53" s="186" t="s">
        <v>29</v>
      </c>
      <c r="Q53" s="186"/>
      <c r="R53" s="186"/>
      <c r="S53" s="186"/>
      <c r="T53" s="187">
        <f>SUM(T43:T52)</f>
        <v>0</v>
      </c>
    </row>
    <row r="54" ht="24" customHeight="1" thickBot="1" thickTop="1"/>
    <row r="55" spans="15:20" ht="24" customHeight="1" thickTop="1">
      <c r="O55" s="218" t="s">
        <v>70</v>
      </c>
      <c r="P55" s="219"/>
      <c r="Q55" s="228" t="s">
        <v>36</v>
      </c>
      <c r="R55" s="170" t="s">
        <v>30</v>
      </c>
      <c r="S55" s="171"/>
      <c r="T55" s="172"/>
    </row>
    <row r="56" spans="15:20" ht="24" customHeight="1">
      <c r="O56" s="220"/>
      <c r="P56" s="221"/>
      <c r="Q56" s="229"/>
      <c r="R56" s="163" t="s">
        <v>6</v>
      </c>
      <c r="S56" s="163"/>
      <c r="T56" s="173" t="s">
        <v>50</v>
      </c>
    </row>
    <row r="57" spans="15:20" ht="24" customHeight="1">
      <c r="O57" s="220"/>
      <c r="P57" s="221"/>
      <c r="Q57" s="230"/>
      <c r="R57" s="163" t="s">
        <v>7</v>
      </c>
      <c r="S57" s="163"/>
      <c r="T57" s="173" t="s">
        <v>51</v>
      </c>
    </row>
    <row r="58" spans="15:20" ht="24" customHeight="1">
      <c r="O58" s="220"/>
      <c r="P58" s="221"/>
      <c r="Q58" s="179">
        <v>0</v>
      </c>
      <c r="R58" s="175" t="s">
        <v>8</v>
      </c>
      <c r="S58" s="164"/>
      <c r="T58" s="176" t="s">
        <v>52</v>
      </c>
    </row>
    <row r="59" spans="15:20" ht="24" thickBot="1">
      <c r="O59" s="222"/>
      <c r="P59" s="223"/>
      <c r="Q59" s="180">
        <f>+T71+Q58</f>
        <v>0</v>
      </c>
      <c r="R59" s="181" t="s">
        <v>31</v>
      </c>
      <c r="S59" s="181"/>
      <c r="T59" s="189" t="str">
        <f>IF(T71&gt;255.99,"Výborný",IF(T71&gt;224.99,"Velmi dobrý",IF(T71&gt;191.99,"Dobrý",IF(T71&lt;192,"Nehodnocen"))))</f>
        <v>Nehodnocen</v>
      </c>
    </row>
    <row r="60" spans="15:20" ht="15.75" thickBot="1">
      <c r="O60" s="86" t="s">
        <v>0</v>
      </c>
      <c r="P60" s="231" t="s">
        <v>1</v>
      </c>
      <c r="Q60" s="232"/>
      <c r="R60" s="84" t="s">
        <v>49</v>
      </c>
      <c r="S60" s="83" t="s">
        <v>21</v>
      </c>
      <c r="T60" s="87" t="s">
        <v>2</v>
      </c>
    </row>
    <row r="61" spans="15:20" ht="15">
      <c r="O61" s="182">
        <v>1</v>
      </c>
      <c r="P61" s="233" t="s">
        <v>53</v>
      </c>
      <c r="Q61" s="234"/>
      <c r="R61" s="160">
        <v>0</v>
      </c>
      <c r="S61" s="206">
        <v>3</v>
      </c>
      <c r="T61" s="188">
        <f>(U61*S61)</f>
        <v>0</v>
      </c>
    </row>
    <row r="62" spans="15:20" ht="15">
      <c r="O62" s="183">
        <v>2</v>
      </c>
      <c r="P62" s="216" t="s">
        <v>46</v>
      </c>
      <c r="Q62" s="217"/>
      <c r="R62" s="160">
        <v>0</v>
      </c>
      <c r="S62" s="207">
        <v>2</v>
      </c>
      <c r="T62" s="188">
        <f aca="true" t="shared" si="3" ref="T62:T70">(U62*S62)</f>
        <v>0</v>
      </c>
    </row>
    <row r="63" spans="15:20" ht="15">
      <c r="O63" s="183">
        <v>3</v>
      </c>
      <c r="P63" s="216" t="s">
        <v>3</v>
      </c>
      <c r="Q63" s="217"/>
      <c r="R63" s="160">
        <v>0</v>
      </c>
      <c r="S63" s="207">
        <v>3</v>
      </c>
      <c r="T63" s="188">
        <f t="shared" si="3"/>
        <v>0</v>
      </c>
    </row>
    <row r="64" spans="15:20" ht="15">
      <c r="O64" s="183">
        <v>4</v>
      </c>
      <c r="P64" s="216" t="s">
        <v>62</v>
      </c>
      <c r="Q64" s="217"/>
      <c r="R64" s="160">
        <v>0</v>
      </c>
      <c r="S64" s="207">
        <v>3</v>
      </c>
      <c r="T64" s="188">
        <f t="shared" si="3"/>
        <v>0</v>
      </c>
    </row>
    <row r="65" spans="15:20" ht="15">
      <c r="O65" s="183">
        <v>5</v>
      </c>
      <c r="P65" s="216" t="s">
        <v>54</v>
      </c>
      <c r="Q65" s="217"/>
      <c r="R65" s="160">
        <v>0</v>
      </c>
      <c r="S65" s="207">
        <v>4</v>
      </c>
      <c r="T65" s="188">
        <f t="shared" si="3"/>
        <v>0</v>
      </c>
    </row>
    <row r="66" spans="15:20" ht="15">
      <c r="O66" s="183">
        <v>6</v>
      </c>
      <c r="P66" s="216" t="s">
        <v>56</v>
      </c>
      <c r="Q66" s="217"/>
      <c r="R66" s="160">
        <v>0</v>
      </c>
      <c r="S66" s="207">
        <v>4</v>
      </c>
      <c r="T66" s="188">
        <f t="shared" si="3"/>
        <v>0</v>
      </c>
    </row>
    <row r="67" spans="15:20" ht="15">
      <c r="O67" s="183">
        <v>7</v>
      </c>
      <c r="P67" s="216" t="s">
        <v>57</v>
      </c>
      <c r="Q67" s="217"/>
      <c r="R67" s="160">
        <v>0</v>
      </c>
      <c r="S67" s="207">
        <v>3</v>
      </c>
      <c r="T67" s="188">
        <f t="shared" si="3"/>
        <v>0</v>
      </c>
    </row>
    <row r="68" spans="15:20" ht="15">
      <c r="O68" s="183">
        <v>8</v>
      </c>
      <c r="P68" s="216" t="s">
        <v>55</v>
      </c>
      <c r="Q68" s="217"/>
      <c r="R68" s="160">
        <v>0</v>
      </c>
      <c r="S68" s="207">
        <v>3</v>
      </c>
      <c r="T68" s="188">
        <f t="shared" si="3"/>
        <v>0</v>
      </c>
    </row>
    <row r="69" spans="15:20" ht="15">
      <c r="O69" s="183">
        <v>9</v>
      </c>
      <c r="P69" s="216" t="s">
        <v>58</v>
      </c>
      <c r="Q69" s="217"/>
      <c r="R69" s="160">
        <v>0</v>
      </c>
      <c r="S69" s="207">
        <v>3</v>
      </c>
      <c r="T69" s="188">
        <f t="shared" si="3"/>
        <v>0</v>
      </c>
    </row>
    <row r="70" spans="15:20" ht="15.75" thickBot="1">
      <c r="O70" s="184">
        <v>10</v>
      </c>
      <c r="P70" s="226" t="s">
        <v>43</v>
      </c>
      <c r="Q70" s="227"/>
      <c r="R70" s="160">
        <v>0</v>
      </c>
      <c r="S70" s="209">
        <v>4</v>
      </c>
      <c r="T70" s="188">
        <f t="shared" si="3"/>
        <v>0</v>
      </c>
    </row>
    <row r="71" spans="15:20" ht="21" thickBot="1" thickTop="1">
      <c r="O71" s="185"/>
      <c r="P71" s="186" t="s">
        <v>29</v>
      </c>
      <c r="Q71" s="186"/>
      <c r="R71" s="186"/>
      <c r="S71" s="186"/>
      <c r="T71" s="187">
        <f>SUM(T61:T70)</f>
        <v>0</v>
      </c>
    </row>
    <row r="72" ht="13.5" thickTop="1"/>
  </sheetData>
  <sheetProtection password="CA6F" sheet="1" objects="1" scenarios="1"/>
  <mergeCells count="54">
    <mergeCell ref="Q1:Q3"/>
    <mergeCell ref="P6:Q6"/>
    <mergeCell ref="P7:Q7"/>
    <mergeCell ref="P8:Q8"/>
    <mergeCell ref="P9:Q9"/>
    <mergeCell ref="P10:Q10"/>
    <mergeCell ref="O1:P5"/>
    <mergeCell ref="P11:Q11"/>
    <mergeCell ref="P12:Q12"/>
    <mergeCell ref="P13:Q13"/>
    <mergeCell ref="P14:Q14"/>
    <mergeCell ref="P15:Q15"/>
    <mergeCell ref="P16:Q16"/>
    <mergeCell ref="Q19:Q21"/>
    <mergeCell ref="P24:Q24"/>
    <mergeCell ref="P25:Q25"/>
    <mergeCell ref="P26:Q26"/>
    <mergeCell ref="P27:Q27"/>
    <mergeCell ref="P28:Q28"/>
    <mergeCell ref="O19:P23"/>
    <mergeCell ref="P29:Q29"/>
    <mergeCell ref="P30:Q30"/>
    <mergeCell ref="P31:Q31"/>
    <mergeCell ref="P32:Q32"/>
    <mergeCell ref="P33:Q33"/>
    <mergeCell ref="P34:Q34"/>
    <mergeCell ref="P52:Q52"/>
    <mergeCell ref="Q37:Q39"/>
    <mergeCell ref="P42:Q42"/>
    <mergeCell ref="P43:Q43"/>
    <mergeCell ref="P44:Q44"/>
    <mergeCell ref="P45:Q45"/>
    <mergeCell ref="P46:Q46"/>
    <mergeCell ref="O37:P41"/>
    <mergeCell ref="P69:Q69"/>
    <mergeCell ref="P47:Q47"/>
    <mergeCell ref="P48:Q48"/>
    <mergeCell ref="P49:Q49"/>
    <mergeCell ref="P50:Q50"/>
    <mergeCell ref="P70:Q70"/>
    <mergeCell ref="Q55:Q57"/>
    <mergeCell ref="P60:Q60"/>
    <mergeCell ref="P61:Q61"/>
    <mergeCell ref="P62:Q62"/>
    <mergeCell ref="G13:I13"/>
    <mergeCell ref="G9:I9"/>
    <mergeCell ref="P65:Q65"/>
    <mergeCell ref="P66:Q66"/>
    <mergeCell ref="P67:Q67"/>
    <mergeCell ref="P68:Q68"/>
    <mergeCell ref="P63:Q63"/>
    <mergeCell ref="P64:Q64"/>
    <mergeCell ref="O55:P59"/>
    <mergeCell ref="P51:Q51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26" sqref="E2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+Vstup!B9</f>
        <v>Petra Monhartová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+Vstup!C9</f>
        <v>Crimson King Z Lodice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+Vstup!D9</f>
        <v>AKE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+Vstup!E9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107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str">
        <f>IF((C8="OBZ"),(Vstup!P7),IF((C8="OB1"),(Vstup!P25),IF((C8="OB2"),(Vstup!P43),IF((C8="OB3"),(Vstup!P61)))))</f>
        <v>Odložení vleže ve skupině</v>
      </c>
      <c r="D16" s="259"/>
      <c r="E16" s="32">
        <v>0</v>
      </c>
      <c r="F16" s="47">
        <f>IF((C8="OBZ"),(Vstup!S7),IF((C8="OB1"),(Vstup!S25),IF((C8="OB2"),(Vstup!S43),IF((C8="OB3"),(Vstup!S61)))))</f>
        <v>2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str">
        <f>IF((C8="OBZ"),(Vstup!P8),IF((C8="OB1"),(Vstup!P26),IF((C8="OB2"),(Vstup!P44),IF((C8="OB3"),(Vstup!P62)))))</f>
        <v>Chůze u nohy</v>
      </c>
      <c r="D17" s="260"/>
      <c r="E17" s="25">
        <v>0</v>
      </c>
      <c r="F17" s="36">
        <f>IF((C8="OBZ"),(Vstup!S8),IF((C8="OB1"),(Vstup!S26),IF((C8="OB2"),(Vstup!S44),IF((C8="OB3"),(Vstup!S62)))))</f>
        <v>3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str">
        <f>IF((C8="OBZ"),(Vstup!P9),IF((C8="OB1"),(Vstup!P27),IF((C8="OB2"),(Vstup!P45),IF((C8="OB3"),(Vstup!P63)))))</f>
        <v>Odložení do lehu za chůze</v>
      </c>
      <c r="D18" s="252"/>
      <c r="E18" s="25">
        <v>6.5</v>
      </c>
      <c r="F18" s="36">
        <f>IF((C8="OBZ"),(Vstup!S9),IF((C8="OB1"),(Vstup!S27),IF((C8="OB2"),(Vstup!S45),IF((C8="OB3"),(Vstup!S63)))))</f>
        <v>3</v>
      </c>
      <c r="G18" s="34">
        <f>E18*F18</f>
        <v>19.5</v>
      </c>
      <c r="H18" s="14">
        <f t="shared" si="0"/>
        <v>6.5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Přivolání </v>
      </c>
      <c r="D19" s="252"/>
      <c r="E19" s="25">
        <v>8.5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25.5</v>
      </c>
      <c r="H19" s="14">
        <f t="shared" si="0"/>
        <v>8.5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Odložení do sedu za chůze</v>
      </c>
      <c r="D20" s="252"/>
      <c r="E20" s="25">
        <v>5</v>
      </c>
      <c r="F20" s="36">
        <f>IF((C8="OBZ"),(Vstup!S11),IF((C8="OB1"),(Vstup!S29),IF((C8="OB2"),(Vstup!S47),IF((C8="OB3"),(Vstup!S65)))))</f>
        <v>3</v>
      </c>
      <c r="G20" s="34">
        <f t="shared" si="1"/>
        <v>15</v>
      </c>
      <c r="H20" s="14">
        <f t="shared" si="0"/>
        <v>5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Vyslání do čtverce </v>
      </c>
      <c r="D21" s="252"/>
      <c r="E21" s="25">
        <v>10</v>
      </c>
      <c r="F21" s="36">
        <f>IF((C8="OBZ"),(Vstup!S12),IF((C8="OB1"),(Vstup!S30),IF((C8="OB2"),(Vstup!S48),IF((C8="OB3"),(Vstup!S66)))))</f>
        <v>3</v>
      </c>
      <c r="G21" s="34">
        <f t="shared" si="1"/>
        <v>30</v>
      </c>
      <c r="H21" s="14">
        <f t="shared" si="0"/>
        <v>10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Držení aportovací činky</v>
      </c>
      <c r="D22" s="252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Ovladatelnost na dálku</v>
      </c>
      <c r="D23" s="252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Skok přes překážku</v>
      </c>
      <c r="D24" s="252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29">
        <v>8.5</v>
      </c>
      <c r="F25" s="49">
        <f>IF((C8="OBZ"),(Vstup!S16),IF((C8="OB1"),(Vstup!S34),IF((C8="OB2"),(Vstup!S52),IF((C8="OB3"),(Vstup!S70)))))</f>
        <v>2</v>
      </c>
      <c r="G25" s="35">
        <f>E25*F25</f>
        <v>17</v>
      </c>
      <c r="H25" s="14">
        <f t="shared" si="0"/>
        <v>8.5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107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4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+Vstup!B10</f>
        <v>Petra Pražmová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+Vstup!C10</f>
        <v>Bisbee Dotty Dogs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+Vstup!D10</f>
        <v>ASS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+Vstup!E10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138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str">
        <f>IF((C8="OBZ"),(Vstup!P7),IF((C8="OB1"),(Vstup!P25),IF((C8="OB2"),(Vstup!P43),IF((C8="OB3"),(Vstup!P61)))))</f>
        <v>Odložení vleže ve skupině</v>
      </c>
      <c r="D16" s="259"/>
      <c r="E16" s="32">
        <v>0</v>
      </c>
      <c r="F16" s="47">
        <f>IF((C8="OBZ"),(Vstup!S7),IF((C8="OB1"),(Vstup!S25),IF((C8="OB2"),(Vstup!S43),IF((C8="OB3"),(Vstup!S61)))))</f>
        <v>3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str">
        <f>IF((C8="OBZ"),(Vstup!P8),IF((C8="OB1"),(Vstup!P26),IF((C8="OB2"),(Vstup!P44),IF((C8="OB3"),(Vstup!P62)))))</f>
        <v>Chůze u nohy</v>
      </c>
      <c r="D17" s="260"/>
      <c r="E17" s="25">
        <v>9</v>
      </c>
      <c r="F17" s="36">
        <f>IF((C8="OBZ"),(Vstup!S8),IF((C8="OB1"),(Vstup!S26),IF((C8="OB2"),(Vstup!S44),IF((C8="OB3"),(Vstup!S62)))))</f>
        <v>3</v>
      </c>
      <c r="G17" s="34">
        <f>E17*F17</f>
        <v>27</v>
      </c>
      <c r="H17" s="14">
        <f t="shared" si="0"/>
        <v>9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str">
        <f>IF((C8="OBZ"),(Vstup!P9),IF((C8="OB1"),(Vstup!P27),IF((C8="OB2"),(Vstup!P45),IF((C8="OB3"),(Vstup!P63)))))</f>
        <v>Odložení do stoje za chůze</v>
      </c>
      <c r="D18" s="252"/>
      <c r="E18" s="25">
        <v>9.5</v>
      </c>
      <c r="F18" s="36">
        <f>IF((C8="OBZ"),(Vstup!S9),IF((C8="OB1"),(Vstup!S27),IF((C8="OB2"),(Vstup!S45),IF((C8="OB3"),(Vstup!S63)))))</f>
        <v>2</v>
      </c>
      <c r="G18" s="34">
        <f>E18*F18</f>
        <v>19</v>
      </c>
      <c r="H18" s="14">
        <f t="shared" si="0"/>
        <v>9.5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Přivolání </v>
      </c>
      <c r="D19" s="252"/>
      <c r="E19" s="25">
        <v>8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24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Odložení do sedu za chůze</v>
      </c>
      <c r="D20" s="252"/>
      <c r="E20" s="25">
        <v>0</v>
      </c>
      <c r="F20" s="36">
        <f>IF((C8="OBZ"),(Vstup!S11),IF((C8="OB1"),(Vstup!S29),IF((C8="OB2"),(Vstup!S47),IF((C8="OB3"),(Vstup!S65)))))</f>
        <v>2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Vyslání do čtverce </v>
      </c>
      <c r="D21" s="252"/>
      <c r="E21" s="25">
        <v>0</v>
      </c>
      <c r="F21" s="36">
        <f>IF((C8="OBZ"),(Vstup!S12),IF((C8="OB1"),(Vstup!S30),IF((C8="OB2"),(Vstup!S48),IF((C8="OB3"),(Vstup!S66)))))</f>
        <v>4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Aport</v>
      </c>
      <c r="D22" s="252"/>
      <c r="E22" s="25">
        <v>7.5</v>
      </c>
      <c r="F22" s="36">
        <f>IF((C8="OBZ"),(Vstup!S13),IF((C8="OB1"),(Vstup!S31),IF((C8="OB2"),(Vstup!S49),IF((C8="OB3"),(Vstup!S67)))))</f>
        <v>3</v>
      </c>
      <c r="G22" s="34">
        <f t="shared" si="1"/>
        <v>22.5</v>
      </c>
      <c r="H22" s="14">
        <f t="shared" si="0"/>
        <v>7.5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Ovladatelnost na dálku</v>
      </c>
      <c r="D23" s="252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Skok přes překážku</v>
      </c>
      <c r="D24" s="252"/>
      <c r="E24" s="25">
        <v>8.5</v>
      </c>
      <c r="F24" s="36">
        <f>IF((C8="OBZ"),(Vstup!S15),IF((C8="OB1"),(Vstup!S33),IF((C8="OB2"),(Vstup!S51),IF((C8="OB3"),(Vstup!S69)))))</f>
        <v>3</v>
      </c>
      <c r="G24" s="34">
        <f t="shared" si="1"/>
        <v>25.5</v>
      </c>
      <c r="H24" s="14">
        <f t="shared" si="0"/>
        <v>8.5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138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4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+Vstup!B11</f>
        <v>Andrea Kršková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+Vstup!C11</f>
        <v>Demi z Hückelovy vily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+Vstup!D11</f>
        <v>BOM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+Vstup!E11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226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9" t="str">
        <f>IF((C8="OBZ"),(Vstup!P7),IF((C8="OB1"),(Vstup!P25),IF((C8="OB2"),(Vstup!P43),IF((C8="OB3"),(Vstup!P61)))))</f>
        <v>Odložení vleže ve skupině</v>
      </c>
      <c r="D16" s="259"/>
      <c r="E16" s="32">
        <v>7.5</v>
      </c>
      <c r="F16" s="47">
        <f>IF((C8="OBZ"),(Vstup!S7),IF((C8="OB1"),(Vstup!S25),IF((C8="OB2"),(Vstup!S43),IF((C8="OB3"),(Vstup!S61)))))</f>
        <v>3</v>
      </c>
      <c r="G16" s="48">
        <f>E16*F16</f>
        <v>22.5</v>
      </c>
      <c r="H16" s="14">
        <f aca="true" t="shared" si="0" ref="H16:H25">IF(D16=0,E16*2,D16+E16)/2</f>
        <v>7.5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60" t="str">
        <f>IF((C8="OBZ"),(Vstup!P8),IF((C8="OB1"),(Vstup!P26),IF((C8="OB2"),(Vstup!P44),IF((C8="OB3"),(Vstup!P62)))))</f>
        <v>Chůze u nohy</v>
      </c>
      <c r="D17" s="260"/>
      <c r="E17" s="25">
        <v>9.5</v>
      </c>
      <c r="F17" s="36">
        <f>IF((C8="OBZ"),(Vstup!S8),IF((C8="OB1"),(Vstup!S26),IF((C8="OB2"),(Vstup!S44),IF((C8="OB3"),(Vstup!S62)))))</f>
        <v>3</v>
      </c>
      <c r="G17" s="34">
        <f>E17*F17</f>
        <v>28.5</v>
      </c>
      <c r="H17" s="14">
        <f t="shared" si="0"/>
        <v>9.5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2" t="str">
        <f>IF((C8="OBZ"),(Vstup!P9),IF((C8="OB1"),(Vstup!P27),IF((C8="OB2"),(Vstup!P45),IF((C8="OB3"),(Vstup!P63)))))</f>
        <v>Odložení do stoje za chůze</v>
      </c>
      <c r="D18" s="252"/>
      <c r="E18" s="25">
        <v>10</v>
      </c>
      <c r="F18" s="36">
        <f>IF((C8="OBZ"),(Vstup!S9),IF((C8="OB1"),(Vstup!S27),IF((C8="OB2"),(Vstup!S45),IF((C8="OB3"),(Vstup!S63)))))</f>
        <v>2</v>
      </c>
      <c r="G18" s="34">
        <f>E18*F18</f>
        <v>20</v>
      </c>
      <c r="H18" s="14">
        <f t="shared" si="0"/>
        <v>10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Přivolání </v>
      </c>
      <c r="D19" s="252"/>
      <c r="E19" s="25">
        <v>8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24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Odložení do sedu za chůze</v>
      </c>
      <c r="D20" s="252"/>
      <c r="E20" s="25">
        <v>10</v>
      </c>
      <c r="F20" s="36">
        <f>IF((C8="OBZ"),(Vstup!S11),IF((C8="OB1"),(Vstup!S29),IF((C8="OB2"),(Vstup!S47),IF((C8="OB3"),(Vstup!S65)))))</f>
        <v>2</v>
      </c>
      <c r="G20" s="34">
        <f t="shared" si="1"/>
        <v>20</v>
      </c>
      <c r="H20" s="14">
        <f t="shared" si="0"/>
        <v>10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Vyslání do čtverce </v>
      </c>
      <c r="D21" s="252"/>
      <c r="E21" s="25">
        <v>5.5</v>
      </c>
      <c r="F21" s="36">
        <f>IF((C8="OBZ"),(Vstup!S12),IF((C8="OB1"),(Vstup!S30),IF((C8="OB2"),(Vstup!S48),IF((C8="OB3"),(Vstup!S66)))))</f>
        <v>4</v>
      </c>
      <c r="G21" s="34">
        <f t="shared" si="1"/>
        <v>22</v>
      </c>
      <c r="H21" s="14">
        <f t="shared" si="0"/>
        <v>5.5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Aport</v>
      </c>
      <c r="D22" s="252"/>
      <c r="E22" s="25">
        <v>7</v>
      </c>
      <c r="F22" s="36">
        <f>IF((C8="OBZ"),(Vstup!S13),IF((C8="OB1"),(Vstup!S31),IF((C8="OB2"),(Vstup!S49),IF((C8="OB3"),(Vstup!S67)))))</f>
        <v>3</v>
      </c>
      <c r="G22" s="34">
        <f t="shared" si="1"/>
        <v>21</v>
      </c>
      <c r="H22" s="14">
        <f t="shared" si="0"/>
        <v>7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Ovladatelnost na dálku</v>
      </c>
      <c r="D23" s="252"/>
      <c r="E23" s="25">
        <v>6</v>
      </c>
      <c r="F23" s="36">
        <f>IF((C8="OBZ"),(Vstup!S14),IF((C8="OB1"),(Vstup!S32),IF((C8="OB2"),(Vstup!S50),IF((C8="OB3"),(Vstup!S68)))))</f>
        <v>3</v>
      </c>
      <c r="G23" s="34">
        <f t="shared" si="1"/>
        <v>18</v>
      </c>
      <c r="H23" s="14">
        <f t="shared" si="0"/>
        <v>6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Skok přes překážku</v>
      </c>
      <c r="D24" s="252"/>
      <c r="E24" s="25">
        <v>10</v>
      </c>
      <c r="F24" s="36">
        <f>IF((C8="OBZ"),(Vstup!S15),IF((C8="OB1"),(Vstup!S33),IF((C8="OB2"),(Vstup!S51),IF((C8="OB3"),(Vstup!S69)))))</f>
        <v>3</v>
      </c>
      <c r="G24" s="34">
        <f t="shared" si="1"/>
        <v>30</v>
      </c>
      <c r="H24" s="14">
        <f t="shared" si="0"/>
        <v>10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226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+Vstup!B12</f>
        <v>Olga Široká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+Vstup!C12</f>
        <v>Logen Mania Bohemia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+Vstup!D12</f>
        <v>NO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+Vstup!E12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236.5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9" t="str">
        <f>IF((C8="OBZ"),(Vstup!P7),IF((C8="OB1"),(Vstup!P25),IF((C8="OB2"),(Vstup!P43),IF((C8="OB3"),(Vstup!P61)))))</f>
        <v>Odložení vleže ve skupině</v>
      </c>
      <c r="D16" s="259"/>
      <c r="E16" s="32">
        <v>8.5</v>
      </c>
      <c r="F16" s="47">
        <f>IF((C8="OBZ"),(Vstup!S7),IF((C8="OB1"),(Vstup!S25),IF((C8="OB2"),(Vstup!S43),IF((C8="OB3"),(Vstup!S61)))))</f>
        <v>3</v>
      </c>
      <c r="G16" s="48">
        <f>E16*F16</f>
        <v>25.5</v>
      </c>
      <c r="H16" s="14">
        <f aca="true" t="shared" si="0" ref="H16:H25">IF(D16=0,E16*2,D16+E16)/2</f>
        <v>8.5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60" t="str">
        <f>IF((C8="OBZ"),(Vstup!P8),IF((C8="OB1"),(Vstup!P26),IF((C8="OB2"),(Vstup!P44),IF((C8="OB3"),(Vstup!P62)))))</f>
        <v>Chůze u nohy</v>
      </c>
      <c r="D17" s="260"/>
      <c r="E17" s="25">
        <v>6.5</v>
      </c>
      <c r="F17" s="36">
        <f>IF((C8="OBZ"),(Vstup!S8),IF((C8="OB1"),(Vstup!S26),IF((C8="OB2"),(Vstup!S44),IF((C8="OB3"),(Vstup!S62)))))</f>
        <v>3</v>
      </c>
      <c r="G17" s="34">
        <f>E17*F17</f>
        <v>19.5</v>
      </c>
      <c r="H17" s="14">
        <f t="shared" si="0"/>
        <v>6.5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2" t="str">
        <f>IF((C8="OBZ"),(Vstup!P9),IF((C8="OB1"),(Vstup!P27),IF((C8="OB2"),(Vstup!P45),IF((C8="OB3"),(Vstup!P63)))))</f>
        <v>Odložení do stoje za chůze</v>
      </c>
      <c r="D18" s="252"/>
      <c r="E18" s="25">
        <v>9.5</v>
      </c>
      <c r="F18" s="36">
        <f>IF((C8="OBZ"),(Vstup!S9),IF((C8="OB1"),(Vstup!S27),IF((C8="OB2"),(Vstup!S45),IF((C8="OB3"),(Vstup!S63)))))</f>
        <v>2</v>
      </c>
      <c r="G18" s="34">
        <f>E18*F18</f>
        <v>19</v>
      </c>
      <c r="H18" s="14">
        <f t="shared" si="0"/>
        <v>9.5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Přivolání </v>
      </c>
      <c r="D19" s="252"/>
      <c r="E19" s="25">
        <v>10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30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Odložení do sedu za chůze</v>
      </c>
      <c r="D20" s="252"/>
      <c r="E20" s="25">
        <v>10</v>
      </c>
      <c r="F20" s="36">
        <f>IF((C8="OBZ"),(Vstup!S11),IF((C8="OB1"),(Vstup!S29),IF((C8="OB2"),(Vstup!S47),IF((C8="OB3"),(Vstup!S65)))))</f>
        <v>2</v>
      </c>
      <c r="G20" s="34">
        <f t="shared" si="1"/>
        <v>20</v>
      </c>
      <c r="H20" s="14">
        <f t="shared" si="0"/>
        <v>10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Vyslání do čtverce </v>
      </c>
      <c r="D21" s="252"/>
      <c r="E21" s="25">
        <v>5</v>
      </c>
      <c r="F21" s="36">
        <f>IF((C8="OBZ"),(Vstup!S12),IF((C8="OB1"),(Vstup!S30),IF((C8="OB2"),(Vstup!S48),IF((C8="OB3"),(Vstup!S66)))))</f>
        <v>4</v>
      </c>
      <c r="G21" s="34">
        <f t="shared" si="1"/>
        <v>20</v>
      </c>
      <c r="H21" s="14">
        <f t="shared" si="0"/>
        <v>5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Aport</v>
      </c>
      <c r="D22" s="252"/>
      <c r="E22" s="25">
        <v>8.5</v>
      </c>
      <c r="F22" s="36">
        <f>IF((C8="OBZ"),(Vstup!S13),IF((C8="OB1"),(Vstup!S31),IF((C8="OB2"),(Vstup!S49),IF((C8="OB3"),(Vstup!S67)))))</f>
        <v>3</v>
      </c>
      <c r="G22" s="34">
        <f t="shared" si="1"/>
        <v>25.5</v>
      </c>
      <c r="H22" s="14">
        <f t="shared" si="0"/>
        <v>8.5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Ovladatelnost na dálku</v>
      </c>
      <c r="D23" s="252"/>
      <c r="E23" s="25">
        <v>9.5</v>
      </c>
      <c r="F23" s="36">
        <f>IF((C8="OBZ"),(Vstup!S14),IF((C8="OB1"),(Vstup!S32),IF((C8="OB2"),(Vstup!S50),IF((C8="OB3"),(Vstup!S68)))))</f>
        <v>3</v>
      </c>
      <c r="G23" s="34">
        <f t="shared" si="1"/>
        <v>28.5</v>
      </c>
      <c r="H23" s="14">
        <f t="shared" si="0"/>
        <v>9.5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Skok přes překážku</v>
      </c>
      <c r="D24" s="252"/>
      <c r="E24" s="25">
        <v>9.5</v>
      </c>
      <c r="F24" s="36">
        <f>IF((C8="OBZ"),(Vstup!S15),IF((C8="OB1"),(Vstup!S33),IF((C8="OB2"),(Vstup!S51),IF((C8="OB3"),(Vstup!S69)))))</f>
        <v>3</v>
      </c>
      <c r="G24" s="34">
        <f t="shared" si="1"/>
        <v>28.5</v>
      </c>
      <c r="H24" s="14">
        <f t="shared" si="0"/>
        <v>9.5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236.5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4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+Vstup!B13</f>
        <v>Michala Raganová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+Vstup!C13</f>
        <v>Vappu Deabei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+Vstup!D13</f>
        <v>BOT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+Vstup!E13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227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9" t="str">
        <f>IF((C8="OBZ"),(Vstup!P7),IF((C8="OB1"),(Vstup!P25),IF((C8="OB2"),(Vstup!P43),IF((C8="OB3"),(Vstup!P61)))))</f>
        <v>Odložení vleže ve skupině</v>
      </c>
      <c r="D16" s="259"/>
      <c r="E16" s="32">
        <v>9</v>
      </c>
      <c r="F16" s="47">
        <f>IF((C8="OBZ"),(Vstup!S7),IF((C8="OB1"),(Vstup!S25),IF((C8="OB2"),(Vstup!S43),IF((C8="OB3"),(Vstup!S61)))))</f>
        <v>3</v>
      </c>
      <c r="G16" s="48">
        <f>E16*F16</f>
        <v>27</v>
      </c>
      <c r="H16" s="14">
        <f aca="true" t="shared" si="0" ref="H16:H25">IF(D16=0,E16*2,D16+E16)/2</f>
        <v>9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60" t="str">
        <f>IF((C8="OBZ"),(Vstup!P8),IF((C8="OB1"),(Vstup!P26),IF((C8="OB2"),(Vstup!P44),IF((C8="OB3"),(Vstup!P62)))))</f>
        <v>Chůze u nohy</v>
      </c>
      <c r="D17" s="260"/>
      <c r="E17" s="25">
        <v>9.5</v>
      </c>
      <c r="F17" s="36">
        <f>IF((C8="OBZ"),(Vstup!S8),IF((C8="OB1"),(Vstup!S26),IF((C8="OB2"),(Vstup!S44),IF((C8="OB3"),(Vstup!S62)))))</f>
        <v>3</v>
      </c>
      <c r="G17" s="34">
        <f>E17*F17</f>
        <v>28.5</v>
      </c>
      <c r="H17" s="14">
        <f t="shared" si="0"/>
        <v>9.5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2" t="str">
        <f>IF((C8="OBZ"),(Vstup!P9),IF((C8="OB1"),(Vstup!P27),IF((C8="OB2"),(Vstup!P45),IF((C8="OB3"),(Vstup!P63)))))</f>
        <v>Odložení do stoje za chůze</v>
      </c>
      <c r="D18" s="252"/>
      <c r="E18" s="25">
        <v>7</v>
      </c>
      <c r="F18" s="36">
        <f>IF((C8="OBZ"),(Vstup!S9),IF((C8="OB1"),(Vstup!S27),IF((C8="OB2"),(Vstup!S45),IF((C8="OB3"),(Vstup!S63)))))</f>
        <v>2</v>
      </c>
      <c r="G18" s="34">
        <f>E18*F18</f>
        <v>14</v>
      </c>
      <c r="H18" s="14">
        <f t="shared" si="0"/>
        <v>7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Přivolání </v>
      </c>
      <c r="D19" s="252"/>
      <c r="E19" s="25">
        <v>9.5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28.5</v>
      </c>
      <c r="H19" s="14">
        <f t="shared" si="0"/>
        <v>9.5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Odložení do sedu za chůze</v>
      </c>
      <c r="D20" s="252"/>
      <c r="E20" s="25">
        <v>10</v>
      </c>
      <c r="F20" s="36">
        <f>IF((C8="OBZ"),(Vstup!S11),IF((C8="OB1"),(Vstup!S29),IF((C8="OB2"),(Vstup!S47),IF((C8="OB3"),(Vstup!S65)))))</f>
        <v>2</v>
      </c>
      <c r="G20" s="34">
        <f t="shared" si="1"/>
        <v>20</v>
      </c>
      <c r="H20" s="14">
        <f t="shared" si="0"/>
        <v>10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Vyslání do čtverce </v>
      </c>
      <c r="D21" s="252"/>
      <c r="E21" s="25">
        <v>8</v>
      </c>
      <c r="F21" s="36">
        <f>IF((C8="OBZ"),(Vstup!S12),IF((C8="OB1"),(Vstup!S30),IF((C8="OB2"),(Vstup!S48),IF((C8="OB3"),(Vstup!S66)))))</f>
        <v>4</v>
      </c>
      <c r="G21" s="34">
        <f t="shared" si="1"/>
        <v>32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Aport</v>
      </c>
      <c r="D22" s="252"/>
      <c r="E22" s="25">
        <v>10</v>
      </c>
      <c r="F22" s="36">
        <f>IF((C8="OBZ"),(Vstup!S13),IF((C8="OB1"),(Vstup!S31),IF((C8="OB2"),(Vstup!S49),IF((C8="OB3"),(Vstup!S67)))))</f>
        <v>3</v>
      </c>
      <c r="G22" s="34">
        <f t="shared" si="1"/>
        <v>30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Ovladatelnost na dálku</v>
      </c>
      <c r="D23" s="252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Skok přes překážku</v>
      </c>
      <c r="D24" s="252"/>
      <c r="E24" s="25">
        <v>9</v>
      </c>
      <c r="F24" s="36">
        <f>IF((C8="OBZ"),(Vstup!S15),IF((C8="OB1"),(Vstup!S33),IF((C8="OB2"),(Vstup!S51),IF((C8="OB3"),(Vstup!S69)))))</f>
        <v>3</v>
      </c>
      <c r="G24" s="34">
        <f t="shared" si="1"/>
        <v>27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227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+Vstup!B14</f>
        <v>Marcela Zavoralová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+Vstup!C14</f>
        <v>Daffy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+Vstup!D14</f>
        <v>NOxBOC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+Vstup!E14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207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9" t="str">
        <f>IF((C8="OBZ"),(Vstup!P7),IF((C8="OB1"),(Vstup!P25),IF((C8="OB2"),(Vstup!P43),IF((C8="OB3"),(Vstup!P61)))))</f>
        <v>Odložení vleže ve skupině</v>
      </c>
      <c r="D16" s="259"/>
      <c r="E16" s="32">
        <v>7.5</v>
      </c>
      <c r="F16" s="47">
        <f>IF((C8="OBZ"),(Vstup!S7),IF((C8="OB1"),(Vstup!S25),IF((C8="OB2"),(Vstup!S43),IF((C8="OB3"),(Vstup!S61)))))</f>
        <v>3</v>
      </c>
      <c r="G16" s="48">
        <f>E16*F16</f>
        <v>22.5</v>
      </c>
      <c r="H16" s="14">
        <f aca="true" t="shared" si="0" ref="H16:H25">IF(D16=0,E16*2,D16+E16)/2</f>
        <v>7.5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0" t="str">
        <f>IF((C8="OBZ"),(Vstup!P8),IF((C8="OB1"),(Vstup!P26),IF((C8="OB2"),(Vstup!P44),IF((C8="OB3"),(Vstup!P62)))))</f>
        <v>Chůze u nohy</v>
      </c>
      <c r="D17" s="260"/>
      <c r="E17" s="25">
        <v>0</v>
      </c>
      <c r="F17" s="36">
        <f>IF((C8="OBZ"),(Vstup!S8),IF((C8="OB1"),(Vstup!S26),IF((C8="OB2"),(Vstup!S44),IF((C8="OB3"),(Vstup!S62)))))</f>
        <v>3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2" t="str">
        <f>IF((C8="OBZ"),(Vstup!P9),IF((C8="OB1"),(Vstup!P27),IF((C8="OB2"),(Vstup!P45),IF((C8="OB3"),(Vstup!P63)))))</f>
        <v>Odložení do stoje za chůze</v>
      </c>
      <c r="D18" s="252"/>
      <c r="E18" s="25">
        <v>7.5</v>
      </c>
      <c r="F18" s="36">
        <f>IF((C8="OBZ"),(Vstup!S9),IF((C8="OB1"),(Vstup!S27),IF((C8="OB2"),(Vstup!S45),IF((C8="OB3"),(Vstup!S63)))))</f>
        <v>2</v>
      </c>
      <c r="G18" s="34">
        <f>E18*F18</f>
        <v>15</v>
      </c>
      <c r="H18" s="14">
        <f t="shared" si="0"/>
        <v>7.5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Přivolání </v>
      </c>
      <c r="D19" s="252"/>
      <c r="E19" s="25">
        <v>9.5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28.5</v>
      </c>
      <c r="H19" s="14">
        <f t="shared" si="0"/>
        <v>9.5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Odložení do sedu za chůze</v>
      </c>
      <c r="D20" s="252"/>
      <c r="E20" s="25">
        <v>9</v>
      </c>
      <c r="F20" s="36">
        <f>IF((C8="OBZ"),(Vstup!S11),IF((C8="OB1"),(Vstup!S29),IF((C8="OB2"),(Vstup!S47),IF((C8="OB3"),(Vstup!S65)))))</f>
        <v>2</v>
      </c>
      <c r="G20" s="34">
        <f t="shared" si="1"/>
        <v>18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Vyslání do čtverce </v>
      </c>
      <c r="D21" s="252"/>
      <c r="E21" s="25">
        <v>10</v>
      </c>
      <c r="F21" s="36">
        <f>IF((C8="OBZ"),(Vstup!S12),IF((C8="OB1"),(Vstup!S30),IF((C8="OB2"),(Vstup!S48),IF((C8="OB3"),(Vstup!S66)))))</f>
        <v>4</v>
      </c>
      <c r="G21" s="34">
        <f t="shared" si="1"/>
        <v>40</v>
      </c>
      <c r="H21" s="14">
        <f t="shared" si="0"/>
        <v>10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Aport</v>
      </c>
      <c r="D22" s="252"/>
      <c r="E22" s="25">
        <v>5.5</v>
      </c>
      <c r="F22" s="36">
        <f>IF((C8="OBZ"),(Vstup!S13),IF((C8="OB1"),(Vstup!S31),IF((C8="OB2"),(Vstup!S49),IF((C8="OB3"),(Vstup!S67)))))</f>
        <v>3</v>
      </c>
      <c r="G22" s="34">
        <f t="shared" si="1"/>
        <v>16.5</v>
      </c>
      <c r="H22" s="14">
        <f t="shared" si="0"/>
        <v>5.5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Ovladatelnost na dálku</v>
      </c>
      <c r="D23" s="252"/>
      <c r="E23" s="25">
        <v>7</v>
      </c>
      <c r="F23" s="36">
        <f>IF((C8="OBZ"),(Vstup!S14),IF((C8="OB1"),(Vstup!S32),IF((C8="OB2"),(Vstup!S50),IF((C8="OB3"),(Vstup!S68)))))</f>
        <v>3</v>
      </c>
      <c r="G23" s="34">
        <f t="shared" si="1"/>
        <v>21</v>
      </c>
      <c r="H23" s="14">
        <f t="shared" si="0"/>
        <v>7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Skok přes překážku</v>
      </c>
      <c r="D24" s="252"/>
      <c r="E24" s="25">
        <v>8.5</v>
      </c>
      <c r="F24" s="36">
        <f>IF((C8="OBZ"),(Vstup!S15),IF((C8="OB1"),(Vstup!S33),IF((C8="OB2"),(Vstup!S51),IF((C8="OB3"),(Vstup!S69)))))</f>
        <v>3</v>
      </c>
      <c r="G24" s="34">
        <f t="shared" si="1"/>
        <v>25.5</v>
      </c>
      <c r="H24" s="14">
        <f t="shared" si="0"/>
        <v>8.5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207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4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+Vstup!B15</f>
        <v>Martin Brandner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+Vstup!C15</f>
        <v>Itchy Feet of Ginger Libami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+Vstup!D15</f>
        <v>CBR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+Vstup!E15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210.5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9" t="str">
        <f>IF((C8="OBZ"),(Vstup!P7),IF((C8="OB1"),(Vstup!P25),IF((C8="OB2"),(Vstup!P43),IF((C8="OB3"),(Vstup!P61)))))</f>
        <v>Odložení vleže ve skupině</v>
      </c>
      <c r="D16" s="259"/>
      <c r="E16" s="32">
        <v>8</v>
      </c>
      <c r="F16" s="47">
        <f>IF((C8="OBZ"),(Vstup!S7),IF((C8="OB1"),(Vstup!S25),IF((C8="OB2"),(Vstup!S43),IF((C8="OB3"),(Vstup!S61)))))</f>
        <v>3</v>
      </c>
      <c r="G16" s="48">
        <f>E16*F16</f>
        <v>24</v>
      </c>
      <c r="H16" s="14">
        <f aca="true" t="shared" si="0" ref="H16:H25">IF(D16=0,E16*2,D16+E16)/2</f>
        <v>8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0" t="str">
        <f>IF((C8="OBZ"),(Vstup!P8),IF((C8="OB1"),(Vstup!P26),IF((C8="OB2"),(Vstup!P44),IF((C8="OB3"),(Vstup!P62)))))</f>
        <v>Chůze u nohy</v>
      </c>
      <c r="D17" s="260"/>
      <c r="E17" s="25">
        <v>7.5</v>
      </c>
      <c r="F17" s="36">
        <f>IF((C8="OBZ"),(Vstup!S8),IF((C8="OB1"),(Vstup!S26),IF((C8="OB2"),(Vstup!S44),IF((C8="OB3"),(Vstup!S62)))))</f>
        <v>3</v>
      </c>
      <c r="G17" s="34">
        <f>E17*F17</f>
        <v>22.5</v>
      </c>
      <c r="H17" s="14">
        <f t="shared" si="0"/>
        <v>7.5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2" t="str">
        <f>IF((C8="OBZ"),(Vstup!P9),IF((C8="OB1"),(Vstup!P27),IF((C8="OB2"),(Vstup!P45),IF((C8="OB3"),(Vstup!P63)))))</f>
        <v>Odložení do stoje za chůze</v>
      </c>
      <c r="D18" s="252"/>
      <c r="E18" s="25">
        <v>8</v>
      </c>
      <c r="F18" s="36">
        <f>IF((C8="OBZ"),(Vstup!S9),IF((C8="OB1"),(Vstup!S27),IF((C8="OB2"),(Vstup!S45),IF((C8="OB3"),(Vstup!S63)))))</f>
        <v>2</v>
      </c>
      <c r="G18" s="34">
        <f>E18*F18</f>
        <v>16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Přivolání </v>
      </c>
      <c r="D19" s="252"/>
      <c r="E19" s="25">
        <v>9.5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28.5</v>
      </c>
      <c r="H19" s="14">
        <f t="shared" si="0"/>
        <v>9.5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Odložení do sedu za chůze</v>
      </c>
      <c r="D20" s="252"/>
      <c r="E20" s="25">
        <v>6.5</v>
      </c>
      <c r="F20" s="36">
        <f>IF((C8="OBZ"),(Vstup!S11),IF((C8="OB1"),(Vstup!S29),IF((C8="OB2"),(Vstup!S47),IF((C8="OB3"),(Vstup!S65)))))</f>
        <v>2</v>
      </c>
      <c r="G20" s="34">
        <f t="shared" si="1"/>
        <v>13</v>
      </c>
      <c r="H20" s="14">
        <f t="shared" si="0"/>
        <v>6.5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Vyslání do čtverce </v>
      </c>
      <c r="D21" s="252"/>
      <c r="E21" s="25">
        <v>10</v>
      </c>
      <c r="F21" s="36">
        <f>IF((C8="OBZ"),(Vstup!S12),IF((C8="OB1"),(Vstup!S30),IF((C8="OB2"),(Vstup!S48),IF((C8="OB3"),(Vstup!S66)))))</f>
        <v>4</v>
      </c>
      <c r="G21" s="34">
        <f t="shared" si="1"/>
        <v>40</v>
      </c>
      <c r="H21" s="14">
        <f t="shared" si="0"/>
        <v>10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Aport</v>
      </c>
      <c r="D22" s="252"/>
      <c r="E22" s="25">
        <v>6.5</v>
      </c>
      <c r="F22" s="36">
        <f>IF((C8="OBZ"),(Vstup!S13),IF((C8="OB1"),(Vstup!S31),IF((C8="OB2"),(Vstup!S49),IF((C8="OB3"),(Vstup!S67)))))</f>
        <v>3</v>
      </c>
      <c r="G22" s="34">
        <f t="shared" si="1"/>
        <v>19.5</v>
      </c>
      <c r="H22" s="14">
        <f t="shared" si="0"/>
        <v>6.5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Ovladatelnost na dálku</v>
      </c>
      <c r="D23" s="252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Skok přes překážku</v>
      </c>
      <c r="D24" s="252"/>
      <c r="E24" s="25">
        <v>9</v>
      </c>
      <c r="F24" s="36">
        <f>IF((C8="OBZ"),(Vstup!S15),IF((C8="OB1"),(Vstup!S33),IF((C8="OB2"),(Vstup!S51),IF((C8="OB3"),(Vstup!S69)))))</f>
        <v>3</v>
      </c>
      <c r="G24" s="34">
        <f t="shared" si="1"/>
        <v>27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210.5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4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+Vstup!B16</f>
        <v>Petra Krejčí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+Vstup!C16</f>
        <v>Empress Josephine Nyathi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+Vstup!D16</f>
        <v>RR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+Vstup!E16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203.5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9" t="str">
        <f>IF((C8="OBZ"),(Vstup!P7),IF((C8="OB1"),(Vstup!P25),IF((C8="OB2"),(Vstup!P43),IF((C8="OB3"),(Vstup!P61)))))</f>
        <v>Odložení vleže ve skupině</v>
      </c>
      <c r="D16" s="259"/>
      <c r="E16" s="32">
        <v>8</v>
      </c>
      <c r="F16" s="47">
        <f>IF((C8="OBZ"),(Vstup!S7),IF((C8="OB1"),(Vstup!S25),IF((C8="OB2"),(Vstup!S43),IF((C8="OB3"),(Vstup!S61)))))</f>
        <v>3</v>
      </c>
      <c r="G16" s="48">
        <f>E16*F16</f>
        <v>24</v>
      </c>
      <c r="H16" s="14">
        <f aca="true" t="shared" si="0" ref="H16:H25">IF(D16=0,E16*2,D16+E16)/2</f>
        <v>8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0" t="str">
        <f>IF((C8="OBZ"),(Vstup!P8),IF((C8="OB1"),(Vstup!P26),IF((C8="OB2"),(Vstup!P44),IF((C8="OB3"),(Vstup!P62)))))</f>
        <v>Chůze u nohy</v>
      </c>
      <c r="D17" s="260"/>
      <c r="E17" s="25">
        <v>8</v>
      </c>
      <c r="F17" s="36">
        <f>IF((C8="OBZ"),(Vstup!S8),IF((C8="OB1"),(Vstup!S26),IF((C8="OB2"),(Vstup!S44),IF((C8="OB3"),(Vstup!S62)))))</f>
        <v>3</v>
      </c>
      <c r="G17" s="34">
        <f>E17*F17</f>
        <v>24</v>
      </c>
      <c r="H17" s="14">
        <f t="shared" si="0"/>
        <v>8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2" t="str">
        <f>IF((C8="OBZ"),(Vstup!P9),IF((C8="OB1"),(Vstup!P27),IF((C8="OB2"),(Vstup!P45),IF((C8="OB3"),(Vstup!P63)))))</f>
        <v>Odložení do stoje za chůze</v>
      </c>
      <c r="D18" s="252"/>
      <c r="E18" s="25">
        <v>9.5</v>
      </c>
      <c r="F18" s="36">
        <f>IF((C8="OBZ"),(Vstup!S9),IF((C8="OB1"),(Vstup!S27),IF((C8="OB2"),(Vstup!S45),IF((C8="OB3"),(Vstup!S63)))))</f>
        <v>2</v>
      </c>
      <c r="G18" s="34">
        <f>E18*F18</f>
        <v>19</v>
      </c>
      <c r="H18" s="14">
        <f t="shared" si="0"/>
        <v>9.5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Přivolání </v>
      </c>
      <c r="D19" s="252"/>
      <c r="E19" s="25">
        <v>8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24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Odložení do sedu za chůze</v>
      </c>
      <c r="D20" s="252"/>
      <c r="E20" s="25">
        <v>5</v>
      </c>
      <c r="F20" s="36">
        <f>IF((C8="OBZ"),(Vstup!S11),IF((C8="OB1"),(Vstup!S29),IF((C8="OB2"),(Vstup!S47),IF((C8="OB3"),(Vstup!S65)))))</f>
        <v>2</v>
      </c>
      <c r="G20" s="34">
        <f t="shared" si="1"/>
        <v>10</v>
      </c>
      <c r="H20" s="14">
        <f t="shared" si="0"/>
        <v>5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Vyslání do čtverce </v>
      </c>
      <c r="D21" s="252"/>
      <c r="E21" s="25">
        <v>0</v>
      </c>
      <c r="F21" s="36">
        <f>IF((C8="OBZ"),(Vstup!S12),IF((C8="OB1"),(Vstup!S30),IF((C8="OB2"),(Vstup!S48),IF((C8="OB3"),(Vstup!S66)))))</f>
        <v>4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Aport</v>
      </c>
      <c r="D22" s="252"/>
      <c r="E22" s="25">
        <v>8.5</v>
      </c>
      <c r="F22" s="36">
        <f>IF((C8="OBZ"),(Vstup!S13),IF((C8="OB1"),(Vstup!S31),IF((C8="OB2"),(Vstup!S49),IF((C8="OB3"),(Vstup!S67)))))</f>
        <v>3</v>
      </c>
      <c r="G22" s="34">
        <f t="shared" si="1"/>
        <v>25.5</v>
      </c>
      <c r="H22" s="14">
        <f t="shared" si="0"/>
        <v>8.5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Ovladatelnost na dálku</v>
      </c>
      <c r="D23" s="252"/>
      <c r="E23" s="25">
        <v>9.5</v>
      </c>
      <c r="F23" s="36">
        <f>IF((C8="OBZ"),(Vstup!S14),IF((C8="OB1"),(Vstup!S32),IF((C8="OB2"),(Vstup!S50),IF((C8="OB3"),(Vstup!S68)))))</f>
        <v>3</v>
      </c>
      <c r="G23" s="34">
        <f t="shared" si="1"/>
        <v>28.5</v>
      </c>
      <c r="H23" s="14">
        <f t="shared" si="0"/>
        <v>9.5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Skok přes překážku</v>
      </c>
      <c r="D24" s="252"/>
      <c r="E24" s="25">
        <v>9.5</v>
      </c>
      <c r="F24" s="36">
        <f>IF((C8="OBZ"),(Vstup!S15),IF((C8="OB1"),(Vstup!S33),IF((C8="OB2"),(Vstup!S51),IF((C8="OB3"),(Vstup!S69)))))</f>
        <v>3</v>
      </c>
      <c r="G24" s="34">
        <f t="shared" si="1"/>
        <v>28.5</v>
      </c>
      <c r="H24" s="14">
        <f t="shared" si="0"/>
        <v>9.5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203.5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4">
      <selection activeCell="E21" sqref="E2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+Vstup!B17</f>
        <v>Pavlina Šramkova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+Vstup!C17</f>
        <v>Bloom de Glint Kawai kaito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+Vstup!D17</f>
        <v>BOM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+Vstup!E17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216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9" t="str">
        <f>IF((C8="OBZ"),(Vstup!P7),IF((C8="OB1"),(Vstup!P25),IF((C8="OB2"),(Vstup!P43),IF((C8="OB3"),(Vstup!P61)))))</f>
        <v>Odložení vleže ve skupině</v>
      </c>
      <c r="D16" s="259"/>
      <c r="E16" s="32">
        <v>9</v>
      </c>
      <c r="F16" s="47">
        <f>IF((C8="OBZ"),(Vstup!S7),IF((C8="OB1"),(Vstup!S25),IF((C8="OB2"),(Vstup!S43),IF((C8="OB3"),(Vstup!S61)))))</f>
        <v>3</v>
      </c>
      <c r="G16" s="48">
        <f>E16*F16</f>
        <v>27</v>
      </c>
      <c r="H16" s="14">
        <f aca="true" t="shared" si="0" ref="H16:H25">IF(D16=0,E16*2,D16+E16)/2</f>
        <v>9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0" t="str">
        <f>IF((C8="OBZ"),(Vstup!P8),IF((C8="OB1"),(Vstup!P26),IF((C8="OB2"),(Vstup!P44),IF((C8="OB3"),(Vstup!P62)))))</f>
        <v>Chůze u nohy</v>
      </c>
      <c r="D17" s="260"/>
      <c r="E17" s="25">
        <v>8</v>
      </c>
      <c r="F17" s="36">
        <f>IF((C8="OBZ"),(Vstup!S8),IF((C8="OB1"),(Vstup!S26),IF((C8="OB2"),(Vstup!S44),IF((C8="OB3"),(Vstup!S62)))))</f>
        <v>3</v>
      </c>
      <c r="G17" s="34">
        <f>E17*F17</f>
        <v>24</v>
      </c>
      <c r="H17" s="14">
        <f t="shared" si="0"/>
        <v>8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2" t="str">
        <f>IF((C8="OBZ"),(Vstup!P9),IF((C8="OB1"),(Vstup!P27),IF((C8="OB2"),(Vstup!P45),IF((C8="OB3"),(Vstup!P63)))))</f>
        <v>Odložení do stoje za chůze</v>
      </c>
      <c r="D18" s="252"/>
      <c r="E18" s="25">
        <v>9</v>
      </c>
      <c r="F18" s="36">
        <f>IF((C8="OBZ"),(Vstup!S9),IF((C8="OB1"),(Vstup!S27),IF((C8="OB2"),(Vstup!S45),IF((C8="OB3"),(Vstup!S63)))))</f>
        <v>2</v>
      </c>
      <c r="G18" s="34">
        <f>E18*F18</f>
        <v>18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Přivolání </v>
      </c>
      <c r="D19" s="252"/>
      <c r="E19" s="25">
        <v>9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Odložení do sedu za chůze</v>
      </c>
      <c r="D20" s="252"/>
      <c r="E20" s="25">
        <v>0</v>
      </c>
      <c r="F20" s="36">
        <f>IF((C8="OBZ"),(Vstup!S11),IF((C8="OB1"),(Vstup!S29),IF((C8="OB2"),(Vstup!S47),IF((C8="OB3"),(Vstup!S65)))))</f>
        <v>2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Vyslání do čtverce </v>
      </c>
      <c r="D21" s="252"/>
      <c r="E21" s="25">
        <v>9</v>
      </c>
      <c r="F21" s="36">
        <f>IF((C8="OBZ"),(Vstup!S12),IF((C8="OB1"),(Vstup!S30),IF((C8="OB2"),(Vstup!S48),IF((C8="OB3"),(Vstup!S66)))))</f>
        <v>4</v>
      </c>
      <c r="G21" s="34">
        <f t="shared" si="1"/>
        <v>36</v>
      </c>
      <c r="H21" s="14">
        <f t="shared" si="0"/>
        <v>9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Aport</v>
      </c>
      <c r="D22" s="252"/>
      <c r="E22" s="25">
        <v>6</v>
      </c>
      <c r="F22" s="36">
        <f>IF((C8="OBZ"),(Vstup!S13),IF((C8="OB1"),(Vstup!S31),IF((C8="OB2"),(Vstup!S49),IF((C8="OB3"),(Vstup!S67)))))</f>
        <v>3</v>
      </c>
      <c r="G22" s="34">
        <f t="shared" si="1"/>
        <v>18</v>
      </c>
      <c r="H22" s="14">
        <f t="shared" si="0"/>
        <v>6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Ovladatelnost na dálku</v>
      </c>
      <c r="D23" s="252"/>
      <c r="E23" s="25">
        <v>6.5</v>
      </c>
      <c r="F23" s="36">
        <f>IF((C8="OBZ"),(Vstup!S14),IF((C8="OB1"),(Vstup!S32),IF((C8="OB2"),(Vstup!S50),IF((C8="OB3"),(Vstup!S68)))))</f>
        <v>3</v>
      </c>
      <c r="G23" s="34">
        <f t="shared" si="1"/>
        <v>19.5</v>
      </c>
      <c r="H23" s="14">
        <f t="shared" si="0"/>
        <v>6.5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Skok přes překážku</v>
      </c>
      <c r="D24" s="252"/>
      <c r="E24" s="25">
        <v>9.5</v>
      </c>
      <c r="F24" s="36">
        <f>IF((C8="OBZ"),(Vstup!S15),IF((C8="OB1"),(Vstup!S33),IF((C8="OB2"),(Vstup!S51),IF((C8="OB3"),(Vstup!S69)))))</f>
        <v>3</v>
      </c>
      <c r="G24" s="34">
        <f t="shared" si="1"/>
        <v>28.5</v>
      </c>
      <c r="H24" s="14">
        <f t="shared" si="0"/>
        <v>9.5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216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4">
      <selection activeCell="E26" sqref="E2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+Vstup!B18</f>
        <v>Petra Bursíková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+Vstup!C18</f>
        <v>Laura Mania Bohemia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+Vstup!D18</f>
        <v>NO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+Vstup!E18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221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9" t="str">
        <f>IF((C8="OBZ"),(Vstup!P7),IF((C8="OB1"),(Vstup!P25),IF((C8="OB2"),(Vstup!P43),IF((C8="OB3"),(Vstup!P61)))))</f>
        <v>Odložení vleže ve skupině</v>
      </c>
      <c r="D16" s="259"/>
      <c r="E16" s="32">
        <v>10</v>
      </c>
      <c r="F16" s="47">
        <f>IF((C8="OBZ"),(Vstup!S7),IF((C8="OB1"),(Vstup!S25),IF((C8="OB2"),(Vstup!S43),IF((C8="OB3"),(Vstup!S61)))))</f>
        <v>3</v>
      </c>
      <c r="G16" s="48">
        <f>E16*F16</f>
        <v>30</v>
      </c>
      <c r="H16" s="14">
        <f aca="true" t="shared" si="0" ref="H16:H25">IF(D16=0,E16*2,D16+E16)/2</f>
        <v>10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0" t="str">
        <f>IF((C8="OBZ"),(Vstup!P8),IF((C8="OB1"),(Vstup!P26),IF((C8="OB2"),(Vstup!P44),IF((C8="OB3"),(Vstup!P62)))))</f>
        <v>Chůze u nohy</v>
      </c>
      <c r="D17" s="260"/>
      <c r="E17" s="25">
        <v>8</v>
      </c>
      <c r="F17" s="36">
        <f>IF((C8="OBZ"),(Vstup!S8),IF((C8="OB1"),(Vstup!S26),IF((C8="OB2"),(Vstup!S44),IF((C8="OB3"),(Vstup!S62)))))</f>
        <v>3</v>
      </c>
      <c r="G17" s="34">
        <f>E17*F17</f>
        <v>24</v>
      </c>
      <c r="H17" s="14">
        <f t="shared" si="0"/>
        <v>8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2" t="str">
        <f>IF((C8="OBZ"),(Vstup!P9),IF((C8="OB1"),(Vstup!P27),IF((C8="OB2"),(Vstup!P45),IF((C8="OB3"),(Vstup!P63)))))</f>
        <v>Odložení do stoje za chůze</v>
      </c>
      <c r="D18" s="252"/>
      <c r="E18" s="25">
        <v>9.5</v>
      </c>
      <c r="F18" s="36">
        <f>IF((C8="OBZ"),(Vstup!S9),IF((C8="OB1"),(Vstup!S27),IF((C8="OB2"),(Vstup!S45),IF((C8="OB3"),(Vstup!S63)))))</f>
        <v>2</v>
      </c>
      <c r="G18" s="34">
        <f>E18*F18</f>
        <v>19</v>
      </c>
      <c r="H18" s="14">
        <f t="shared" si="0"/>
        <v>9.5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Přivolání </v>
      </c>
      <c r="D19" s="252"/>
      <c r="E19" s="25">
        <v>9.5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28.5</v>
      </c>
      <c r="H19" s="14">
        <f t="shared" si="0"/>
        <v>9.5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Odložení do sedu za chůze</v>
      </c>
      <c r="D20" s="252"/>
      <c r="E20" s="25">
        <v>9</v>
      </c>
      <c r="F20" s="36">
        <f>IF((C8="OBZ"),(Vstup!S11),IF((C8="OB1"),(Vstup!S29),IF((C8="OB2"),(Vstup!S47),IF((C8="OB3"),(Vstup!S65)))))</f>
        <v>2</v>
      </c>
      <c r="G20" s="34">
        <f t="shared" si="1"/>
        <v>18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Vyslání do čtverce </v>
      </c>
      <c r="D21" s="252"/>
      <c r="E21" s="25">
        <v>8</v>
      </c>
      <c r="F21" s="36">
        <f>IF((C8="OBZ"),(Vstup!S12),IF((C8="OB1"),(Vstup!S30),IF((C8="OB2"),(Vstup!S48),IF((C8="OB3"),(Vstup!S66)))))</f>
        <v>4</v>
      </c>
      <c r="G21" s="34">
        <f t="shared" si="1"/>
        <v>32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Aport</v>
      </c>
      <c r="D22" s="252"/>
      <c r="E22" s="25">
        <v>7</v>
      </c>
      <c r="F22" s="36">
        <f>IF((C8="OBZ"),(Vstup!S13),IF((C8="OB1"),(Vstup!S31),IF((C8="OB2"),(Vstup!S49),IF((C8="OB3"),(Vstup!S67)))))</f>
        <v>3</v>
      </c>
      <c r="G22" s="34">
        <f t="shared" si="1"/>
        <v>21</v>
      </c>
      <c r="H22" s="14">
        <f t="shared" si="0"/>
        <v>7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Ovladatelnost na dálku</v>
      </c>
      <c r="D23" s="252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Skok přes překážku</v>
      </c>
      <c r="D24" s="252"/>
      <c r="E24" s="25">
        <v>9.5</v>
      </c>
      <c r="F24" s="36">
        <f>IF((C8="OBZ"),(Vstup!S15),IF((C8="OB1"),(Vstup!S33),IF((C8="OB2"),(Vstup!S51),IF((C8="OB3"),(Vstup!S69)))))</f>
        <v>3</v>
      </c>
      <c r="G24" s="34">
        <f t="shared" si="1"/>
        <v>28.5</v>
      </c>
      <c r="H24" s="14">
        <f t="shared" si="0"/>
        <v>9.5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221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6.421875" style="0" bestFit="1" customWidth="1"/>
    <col min="2" max="2" width="25.00390625" style="0" bestFit="1" customWidth="1"/>
    <col min="3" max="3" width="28.8515625" style="0" customWidth="1"/>
    <col min="4" max="4" width="21.8515625" style="0" customWidth="1"/>
    <col min="5" max="5" width="6.140625" style="0" bestFit="1" customWidth="1"/>
    <col min="6" max="6" width="34.57421875" style="0" customWidth="1"/>
    <col min="7" max="7" width="9.140625" style="0" bestFit="1" customWidth="1"/>
    <col min="8" max="8" width="11.421875" style="0" bestFit="1" customWidth="1"/>
    <col min="9" max="9" width="17.421875" style="0" customWidth="1"/>
  </cols>
  <sheetData>
    <row r="1" spans="1:9" ht="17.25" thickBot="1" thickTop="1">
      <c r="A1" s="23" t="s">
        <v>17</v>
      </c>
      <c r="B1" s="17" t="s">
        <v>9</v>
      </c>
      <c r="C1" s="17" t="s">
        <v>10</v>
      </c>
      <c r="D1" s="17" t="s">
        <v>11</v>
      </c>
      <c r="E1" s="17" t="s">
        <v>12</v>
      </c>
      <c r="F1" s="17" t="s">
        <v>13</v>
      </c>
      <c r="G1" s="17" t="s">
        <v>14</v>
      </c>
      <c r="H1" s="17" t="s">
        <v>15</v>
      </c>
      <c r="I1" s="93" t="s">
        <v>16</v>
      </c>
    </row>
    <row r="2" spans="1:14" ht="26.25" thickTop="1">
      <c r="A2" s="94">
        <f>+Vstup!A2</f>
        <v>1</v>
      </c>
      <c r="B2" s="95" t="str">
        <f>+Vstup!B2</f>
        <v>Alexandra Jindová</v>
      </c>
      <c r="C2" s="96" t="str">
        <f>+Vstup!C2</f>
        <v>My Free Man van de Hartenhoeve</v>
      </c>
      <c r="D2" s="97" t="str">
        <f>+Vstup!D2</f>
        <v>BOC</v>
      </c>
      <c r="E2" s="97" t="str">
        <f>+Vstup!E2</f>
        <v>OBZ</v>
      </c>
      <c r="F2" s="98" t="str">
        <f>+Vstup!$I$2</f>
        <v>Na Plné Pecky II.</v>
      </c>
      <c r="G2" s="205">
        <f>IF(E2="OBZ",RANK(K2,$K$2:$K$51,0),IF(E2="OB1",RANK(L2,$L$2:$L$51,0),IF(E2="OB2",RANK(M2,$M$2:$M$51,0),IF(E2="OB3",RANK(N2,$N$2:$N$51,0),"nic"))))</f>
        <v>1</v>
      </c>
      <c r="H2" s="99">
        <f>+'01'!$D$14</f>
        <v>238.5</v>
      </c>
      <c r="I2" s="98" t="str">
        <f>+'01'!$G$14</f>
        <v>Výborný</v>
      </c>
      <c r="K2" s="156">
        <f>IF(E2="OBZ",H2,)</f>
        <v>238.5</v>
      </c>
      <c r="L2" s="156" t="str">
        <f>IF(E2="OB1",H2,"nic")</f>
        <v>nic</v>
      </c>
      <c r="M2" s="156" t="str">
        <f>IF(E2="OB2",H2,"nic")</f>
        <v>nic</v>
      </c>
      <c r="N2" s="156" t="str">
        <f>IF(E2="OB3",H2,"nic")</f>
        <v>nic</v>
      </c>
    </row>
    <row r="3" spans="1:14" ht="12.75">
      <c r="A3" s="94">
        <f>+Vstup!A3</f>
        <v>2</v>
      </c>
      <c r="B3" s="95" t="str">
        <f>+Vstup!B3</f>
        <v>Petra Žáková</v>
      </c>
      <c r="C3" s="96" t="str">
        <f>+Vstup!C3</f>
        <v>Bess</v>
      </c>
      <c r="D3" s="97" t="str">
        <f>+Vstup!D3</f>
        <v>NO</v>
      </c>
      <c r="E3" s="97" t="str">
        <f>+Vstup!E3</f>
        <v>OBZ</v>
      </c>
      <c r="F3" s="98" t="str">
        <f>+Vstup!$I$2</f>
        <v>Na Plné Pecky II.</v>
      </c>
      <c r="G3" s="205">
        <f aca="true" t="shared" si="0" ref="G3:G51">IF(E3="OBZ",RANK(K3,$K$2:$K$51,0),IF(E3="OB1",RANK(L3,$L$2:$L$51,0),IF(E3="OB2",RANK(M3,$M$2:$M$51,0),IF(E3="OB3",RANK(N3,$N$2:$N$51,0),"nic"))))</f>
        <v>6</v>
      </c>
      <c r="H3" s="99">
        <f>+'02'!$D$14</f>
        <v>153.5</v>
      </c>
      <c r="I3" s="98" t="str">
        <f>+'02'!$G$14</f>
        <v>Dobrý</v>
      </c>
      <c r="K3" s="156">
        <f aca="true" t="shared" si="1" ref="K3:K51">IF(E3="OBZ",H3,)</f>
        <v>153.5</v>
      </c>
      <c r="L3" s="156" t="str">
        <f aca="true" t="shared" si="2" ref="L3:L51">IF(E3="OB1",H3,"nic")</f>
        <v>nic</v>
      </c>
      <c r="M3" s="156" t="str">
        <f aca="true" t="shared" si="3" ref="M3:M51">IF(E3="OB2",H3,"nic")</f>
        <v>nic</v>
      </c>
      <c r="N3" s="156" t="str">
        <f aca="true" t="shared" si="4" ref="N3:N51">IF(E3="OB3",H3,"nic")</f>
        <v>nic</v>
      </c>
    </row>
    <row r="4" spans="1:14" ht="25.5">
      <c r="A4" s="94">
        <f>+Vstup!A4</f>
        <v>3</v>
      </c>
      <c r="B4" s="95" t="str">
        <f>+Vstup!B4</f>
        <v>Nikol Hortová</v>
      </c>
      <c r="C4" s="96" t="str">
        <f>+Vstup!C4</f>
        <v>Skovfarmen´s Black Fiendish Fairy</v>
      </c>
      <c r="D4" s="97" t="str">
        <f>+Vstup!D4</f>
        <v>AKE</v>
      </c>
      <c r="E4" s="97" t="str">
        <f>+Vstup!E4</f>
        <v>OBZ</v>
      </c>
      <c r="F4" s="98" t="str">
        <f>+Vstup!$I$2</f>
        <v>Na Plné Pecky II.</v>
      </c>
      <c r="G4" s="205">
        <f t="shared" si="0"/>
        <v>7</v>
      </c>
      <c r="H4" s="99">
        <f>+'03'!$D$14</f>
        <v>130</v>
      </c>
      <c r="I4" s="98" t="str">
        <f>+'03'!$G$14</f>
        <v>Nehodnocen</v>
      </c>
      <c r="K4" s="156">
        <f t="shared" si="1"/>
        <v>130</v>
      </c>
      <c r="L4" s="156" t="str">
        <f t="shared" si="2"/>
        <v>nic</v>
      </c>
      <c r="M4" s="156" t="str">
        <f t="shared" si="3"/>
        <v>nic</v>
      </c>
      <c r="N4" s="156" t="str">
        <f t="shared" si="4"/>
        <v>nic</v>
      </c>
    </row>
    <row r="5" spans="1:14" ht="12.75">
      <c r="A5" s="94">
        <f>+Vstup!A5</f>
        <v>4</v>
      </c>
      <c r="B5" s="95" t="str">
        <f>+Vstup!B5</f>
        <v>Alena Vaníčková</v>
      </c>
      <c r="C5" s="96" t="str">
        <f>+Vstup!C5</f>
        <v>Blossom Locyka Fitmin</v>
      </c>
      <c r="D5" s="97" t="str">
        <f>+Vstup!D5</f>
        <v>BOC</v>
      </c>
      <c r="E5" s="97" t="str">
        <f>+Vstup!E5</f>
        <v>OBZ</v>
      </c>
      <c r="F5" s="98" t="str">
        <f>+Vstup!$I$2</f>
        <v>Na Plné Pecky II.</v>
      </c>
      <c r="G5" s="205">
        <f t="shared" si="0"/>
        <v>4</v>
      </c>
      <c r="H5" s="99">
        <f>+'04'!$D$14</f>
        <v>202</v>
      </c>
      <c r="I5" s="98" t="str">
        <f>+'04'!$G$14</f>
        <v>Velmi dobrý</v>
      </c>
      <c r="K5" s="156">
        <f t="shared" si="1"/>
        <v>202</v>
      </c>
      <c r="L5" s="156" t="str">
        <f t="shared" si="2"/>
        <v>nic</v>
      </c>
      <c r="M5" s="156" t="str">
        <f t="shared" si="3"/>
        <v>nic</v>
      </c>
      <c r="N5" s="156" t="str">
        <f t="shared" si="4"/>
        <v>nic</v>
      </c>
    </row>
    <row r="6" spans="1:14" ht="12.75">
      <c r="A6" s="94">
        <f>+Vstup!A6</f>
        <v>5</v>
      </c>
      <c r="B6" s="95" t="str">
        <f>+Vstup!B6</f>
        <v>Lucie Zavoralová</v>
      </c>
      <c r="C6" s="96" t="str">
        <f>+Vstup!C6</f>
        <v>Harry vom Saarnberg</v>
      </c>
      <c r="D6" s="97" t="str">
        <f>+Vstup!D6</f>
        <v>ESP</v>
      </c>
      <c r="E6" s="97" t="str">
        <f>+Vstup!E6</f>
        <v>OBZ</v>
      </c>
      <c r="F6" s="98" t="str">
        <f>+Vstup!$I$2</f>
        <v>Na Plné Pecky II.</v>
      </c>
      <c r="G6" s="205">
        <f t="shared" si="0"/>
        <v>2</v>
      </c>
      <c r="H6" s="99">
        <f>+'05'!$D$14</f>
        <v>237</v>
      </c>
      <c r="I6" s="98" t="str">
        <f>+'05'!$G$14</f>
        <v>Výborný</v>
      </c>
      <c r="K6" s="156">
        <f t="shared" si="1"/>
        <v>237</v>
      </c>
      <c r="L6" s="156" t="str">
        <f t="shared" si="2"/>
        <v>nic</v>
      </c>
      <c r="M6" s="156" t="str">
        <f t="shared" si="3"/>
        <v>nic</v>
      </c>
      <c r="N6" s="156" t="str">
        <f t="shared" si="4"/>
        <v>nic</v>
      </c>
    </row>
    <row r="7" spans="1:14" ht="12.75">
      <c r="A7" s="94">
        <f>+Vstup!A7</f>
        <v>6</v>
      </c>
      <c r="B7" s="95" t="str">
        <f>+Vstup!B7</f>
        <v>Pavel Beran</v>
      </c>
      <c r="C7" s="96" t="str">
        <f>+Vstup!C7</f>
        <v>Hammond Ruthless ze Zaglebia</v>
      </c>
      <c r="D7" s="97" t="str">
        <f>+Vstup!D7</f>
        <v>ASS</v>
      </c>
      <c r="E7" s="97" t="str">
        <f>+Vstup!E7</f>
        <v>OBZ</v>
      </c>
      <c r="F7" s="98" t="str">
        <f>+Vstup!$I$2</f>
        <v>Na Plné Pecky II.</v>
      </c>
      <c r="G7" s="205">
        <f t="shared" si="0"/>
        <v>5</v>
      </c>
      <c r="H7" s="99">
        <f>+'06'!$D$14</f>
        <v>191.5</v>
      </c>
      <c r="I7" s="98" t="str">
        <f>+'06'!$G$14</f>
        <v>Dobrý</v>
      </c>
      <c r="K7" s="156">
        <f t="shared" si="1"/>
        <v>191.5</v>
      </c>
      <c r="L7" s="156" t="str">
        <f t="shared" si="2"/>
        <v>nic</v>
      </c>
      <c r="M7" s="156" t="str">
        <f t="shared" si="3"/>
        <v>nic</v>
      </c>
      <c r="N7" s="156" t="str">
        <f t="shared" si="4"/>
        <v>nic</v>
      </c>
    </row>
    <row r="8" spans="1:14" ht="12.75">
      <c r="A8" s="94">
        <f>+Vstup!A8</f>
        <v>7</v>
      </c>
      <c r="B8" s="95" t="str">
        <f>+Vstup!B8</f>
        <v>Petra Bursíková</v>
      </c>
      <c r="C8" s="96" t="str">
        <f>+Vstup!C8</f>
        <v>Gisele Provocativo</v>
      </c>
      <c r="D8" s="97" t="str">
        <f>+Vstup!D8</f>
        <v>NO</v>
      </c>
      <c r="E8" s="97" t="str">
        <f>+Vstup!E8</f>
        <v>OBZ</v>
      </c>
      <c r="F8" s="98" t="str">
        <f>+Vstup!$I$2</f>
        <v>Na Plné Pecky II.</v>
      </c>
      <c r="G8" s="205">
        <f t="shared" si="0"/>
        <v>3</v>
      </c>
      <c r="H8" s="99">
        <f>+'07'!$D$14</f>
        <v>203.5</v>
      </c>
      <c r="I8" s="98" t="str">
        <f>+'07'!$G$14</f>
        <v>Velmi dobrý</v>
      </c>
      <c r="K8" s="156">
        <f t="shared" si="1"/>
        <v>203.5</v>
      </c>
      <c r="L8" s="156" t="str">
        <f t="shared" si="2"/>
        <v>nic</v>
      </c>
      <c r="M8" s="156" t="str">
        <f t="shared" si="3"/>
        <v>nic</v>
      </c>
      <c r="N8" s="156" t="str">
        <f t="shared" si="4"/>
        <v>nic</v>
      </c>
    </row>
    <row r="9" spans="1:14" ht="12.75">
      <c r="A9" s="94">
        <f>+Vstup!A9</f>
        <v>8</v>
      </c>
      <c r="B9" s="95" t="str">
        <f>+Vstup!B9</f>
        <v>Petra Monhartová</v>
      </c>
      <c r="C9" s="96" t="str">
        <f>+Vstup!C9</f>
        <v>Crimson King Z Lodice</v>
      </c>
      <c r="D9" s="97" t="str">
        <f>+Vstup!D9</f>
        <v>AKE</v>
      </c>
      <c r="E9" s="97" t="str">
        <f>+Vstup!E9</f>
        <v>OBZ</v>
      </c>
      <c r="F9" s="98" t="str">
        <f>+Vstup!$I$2</f>
        <v>Na Plné Pecky II.</v>
      </c>
      <c r="G9" s="205">
        <f t="shared" si="0"/>
        <v>8</v>
      </c>
      <c r="H9" s="99">
        <f>+'08'!$D$14</f>
        <v>107</v>
      </c>
      <c r="I9" s="98" t="str">
        <f>+'08'!$G$14</f>
        <v>Nehodnocen</v>
      </c>
      <c r="K9" s="156">
        <f t="shared" si="1"/>
        <v>107</v>
      </c>
      <c r="L9" s="156" t="str">
        <f t="shared" si="2"/>
        <v>nic</v>
      </c>
      <c r="M9" s="156" t="str">
        <f t="shared" si="3"/>
        <v>nic</v>
      </c>
      <c r="N9" s="156" t="str">
        <f t="shared" si="4"/>
        <v>nic</v>
      </c>
    </row>
    <row r="10" spans="1:14" ht="12.75">
      <c r="A10" s="94">
        <f>+Vstup!A10</f>
        <v>9</v>
      </c>
      <c r="B10" s="95" t="str">
        <f>+Vstup!B10</f>
        <v>Petra Pražmová</v>
      </c>
      <c r="C10" s="96" t="str">
        <f>+Vstup!C10</f>
        <v>Bisbee Dotty Dogs</v>
      </c>
      <c r="D10" s="97" t="str">
        <f>+Vstup!D10</f>
        <v>ASS</v>
      </c>
      <c r="E10" s="97" t="str">
        <f>+Vstup!E10</f>
        <v>OB1</v>
      </c>
      <c r="F10" s="98" t="str">
        <f>+Vstup!$I$2</f>
        <v>Na Plné Pecky II.</v>
      </c>
      <c r="G10" s="205">
        <f t="shared" si="0"/>
        <v>9</v>
      </c>
      <c r="H10" s="99">
        <f>+'09'!$D$14</f>
        <v>138</v>
      </c>
      <c r="I10" s="98" t="str">
        <f>+'09'!$G$14</f>
        <v>Nehodnocen</v>
      </c>
      <c r="K10" s="156">
        <f t="shared" si="1"/>
        <v>0</v>
      </c>
      <c r="L10" s="156">
        <f t="shared" si="2"/>
        <v>138</v>
      </c>
      <c r="M10" s="156" t="str">
        <f t="shared" si="3"/>
        <v>nic</v>
      </c>
      <c r="N10" s="156" t="str">
        <f t="shared" si="4"/>
        <v>nic</v>
      </c>
    </row>
    <row r="11" spans="1:14" ht="12.75">
      <c r="A11" s="94">
        <f>+Vstup!A11</f>
        <v>10</v>
      </c>
      <c r="B11" s="95" t="str">
        <f>+Vstup!B11</f>
        <v>Andrea Kršková</v>
      </c>
      <c r="C11" s="96" t="str">
        <f>+Vstup!C11</f>
        <v>Demi z Hückelovy vily</v>
      </c>
      <c r="D11" s="97" t="str">
        <f>+Vstup!D11</f>
        <v>BOM</v>
      </c>
      <c r="E11" s="97" t="str">
        <f>+Vstup!E11</f>
        <v>OB1</v>
      </c>
      <c r="F11" s="98" t="str">
        <f>+Vstup!$I$2</f>
        <v>Na Plné Pecky II.</v>
      </c>
      <c r="G11" s="205">
        <f t="shared" si="0"/>
        <v>3</v>
      </c>
      <c r="H11" s="99">
        <f>+'10'!$D$14</f>
        <v>226</v>
      </c>
      <c r="I11" s="98" t="str">
        <f>+'10'!$G$14</f>
        <v>Výborný</v>
      </c>
      <c r="K11" s="156">
        <f t="shared" si="1"/>
        <v>0</v>
      </c>
      <c r="L11" s="156">
        <f t="shared" si="2"/>
        <v>226</v>
      </c>
      <c r="M11" s="156" t="str">
        <f t="shared" si="3"/>
        <v>nic</v>
      </c>
      <c r="N11" s="156" t="str">
        <f t="shared" si="4"/>
        <v>nic</v>
      </c>
    </row>
    <row r="12" spans="1:14" ht="12.75">
      <c r="A12" s="94">
        <f>+Vstup!A12</f>
        <v>11</v>
      </c>
      <c r="B12" s="95" t="str">
        <f>+Vstup!B12</f>
        <v>Olga Široká</v>
      </c>
      <c r="C12" s="96" t="str">
        <f>+Vstup!C12</f>
        <v>Logen Mania Bohemia</v>
      </c>
      <c r="D12" s="97" t="str">
        <f>+Vstup!D12</f>
        <v>NO</v>
      </c>
      <c r="E12" s="97" t="str">
        <f>+Vstup!E12</f>
        <v>OB1</v>
      </c>
      <c r="F12" s="98" t="str">
        <f>+Vstup!$I$2</f>
        <v>Na Plné Pecky II.</v>
      </c>
      <c r="G12" s="205">
        <f t="shared" si="0"/>
        <v>1</v>
      </c>
      <c r="H12" s="99">
        <f>+'11'!$D$14</f>
        <v>236.5</v>
      </c>
      <c r="I12" s="98" t="str">
        <f>+'11'!$G$14</f>
        <v>Výborný</v>
      </c>
      <c r="K12" s="156">
        <f t="shared" si="1"/>
        <v>0</v>
      </c>
      <c r="L12" s="156">
        <f t="shared" si="2"/>
        <v>236.5</v>
      </c>
      <c r="M12" s="156" t="str">
        <f t="shared" si="3"/>
        <v>nic</v>
      </c>
      <c r="N12" s="156" t="str">
        <f t="shared" si="4"/>
        <v>nic</v>
      </c>
    </row>
    <row r="13" spans="1:14" ht="12.75">
      <c r="A13" s="94">
        <f>+Vstup!A13</f>
        <v>12</v>
      </c>
      <c r="B13" s="95" t="str">
        <f>+Vstup!B13</f>
        <v>Michala Raganová</v>
      </c>
      <c r="C13" s="96" t="str">
        <f>+Vstup!C13</f>
        <v>Vappu Deabei</v>
      </c>
      <c r="D13" s="97" t="str">
        <f>+Vstup!D13</f>
        <v>BOT</v>
      </c>
      <c r="E13" s="97" t="str">
        <f>+Vstup!E13</f>
        <v>OB1</v>
      </c>
      <c r="F13" s="98" t="str">
        <f>+Vstup!$I$2</f>
        <v>Na Plné Pecky II.</v>
      </c>
      <c r="G13" s="205">
        <f t="shared" si="0"/>
        <v>2</v>
      </c>
      <c r="H13" s="99">
        <f>+'12'!$D$14</f>
        <v>227</v>
      </c>
      <c r="I13" s="98" t="str">
        <f>+'12'!$G$14</f>
        <v>Výborný</v>
      </c>
      <c r="K13" s="156">
        <f t="shared" si="1"/>
        <v>0</v>
      </c>
      <c r="L13" s="156">
        <f t="shared" si="2"/>
        <v>227</v>
      </c>
      <c r="M13" s="156" t="str">
        <f t="shared" si="3"/>
        <v>nic</v>
      </c>
      <c r="N13" s="156" t="str">
        <f t="shared" si="4"/>
        <v>nic</v>
      </c>
    </row>
    <row r="14" spans="1:14" ht="12.75">
      <c r="A14" s="94">
        <f>+Vstup!A14</f>
        <v>13</v>
      </c>
      <c r="B14" s="95" t="str">
        <f>+Vstup!B14</f>
        <v>Marcela Zavoralová</v>
      </c>
      <c r="C14" s="96" t="str">
        <f>+Vstup!C14</f>
        <v>Daffy</v>
      </c>
      <c r="D14" s="97" t="str">
        <f>+Vstup!D14</f>
        <v>NOxBOC</v>
      </c>
      <c r="E14" s="97" t="str">
        <f>+Vstup!E14</f>
        <v>OB1</v>
      </c>
      <c r="F14" s="98" t="str">
        <f>+Vstup!$I$2</f>
        <v>Na Plné Pecky II.</v>
      </c>
      <c r="G14" s="205">
        <f t="shared" si="0"/>
        <v>7</v>
      </c>
      <c r="H14" s="99">
        <f>+'13'!$D$14</f>
        <v>207</v>
      </c>
      <c r="I14" s="98" t="str">
        <f>+'13'!$G$14</f>
        <v>Velmi dobrý</v>
      </c>
      <c r="K14" s="156">
        <f t="shared" si="1"/>
        <v>0</v>
      </c>
      <c r="L14" s="156">
        <f t="shared" si="2"/>
        <v>207</v>
      </c>
      <c r="M14" s="156" t="str">
        <f t="shared" si="3"/>
        <v>nic</v>
      </c>
      <c r="N14" s="156" t="str">
        <f t="shared" si="4"/>
        <v>nic</v>
      </c>
    </row>
    <row r="15" spans="1:14" ht="12.75">
      <c r="A15" s="94">
        <f>+Vstup!A15</f>
        <v>14</v>
      </c>
      <c r="B15" s="95" t="str">
        <f>+Vstup!B15</f>
        <v>Martin Brandner</v>
      </c>
      <c r="C15" s="96" t="str">
        <f>+Vstup!C15</f>
        <v>Itchy Feet of Ginger Libami</v>
      </c>
      <c r="D15" s="97" t="str">
        <f>+Vstup!D15</f>
        <v>CBR</v>
      </c>
      <c r="E15" s="97" t="str">
        <f>+Vstup!E15</f>
        <v>OB1</v>
      </c>
      <c r="F15" s="98" t="str">
        <f>+Vstup!$I$2</f>
        <v>Na Plné Pecky II.</v>
      </c>
      <c r="G15" s="205">
        <f t="shared" si="0"/>
        <v>6</v>
      </c>
      <c r="H15" s="99">
        <f>+'14'!$D$14</f>
        <v>210.5</v>
      </c>
      <c r="I15" s="98" t="str">
        <f>+'14'!$G$14</f>
        <v>Velmi dobrý</v>
      </c>
      <c r="K15" s="156">
        <f t="shared" si="1"/>
        <v>0</v>
      </c>
      <c r="L15" s="156">
        <f t="shared" si="2"/>
        <v>210.5</v>
      </c>
      <c r="M15" s="156" t="str">
        <f t="shared" si="3"/>
        <v>nic</v>
      </c>
      <c r="N15" s="156" t="str">
        <f t="shared" si="4"/>
        <v>nic</v>
      </c>
    </row>
    <row r="16" spans="1:14" ht="12.75">
      <c r="A16" s="94">
        <f>+Vstup!A16</f>
        <v>15</v>
      </c>
      <c r="B16" s="95" t="str">
        <f>+Vstup!B16</f>
        <v>Petra Krejčí</v>
      </c>
      <c r="C16" s="96" t="str">
        <f>+Vstup!C16</f>
        <v>Empress Josephine Nyathi</v>
      </c>
      <c r="D16" s="97" t="str">
        <f>+Vstup!D16</f>
        <v>RR</v>
      </c>
      <c r="E16" s="97" t="str">
        <f>+Vstup!E16</f>
        <v>OB1</v>
      </c>
      <c r="F16" s="98" t="str">
        <f>+Vstup!$I$2</f>
        <v>Na Plné Pecky II.</v>
      </c>
      <c r="G16" s="205">
        <f t="shared" si="0"/>
        <v>8</v>
      </c>
      <c r="H16" s="99">
        <f>+'15'!$D$14</f>
        <v>203.5</v>
      </c>
      <c r="I16" s="98" t="str">
        <f>+'15'!$G$14</f>
        <v>Velmi dobrý</v>
      </c>
      <c r="K16" s="156">
        <f t="shared" si="1"/>
        <v>0</v>
      </c>
      <c r="L16" s="156">
        <f t="shared" si="2"/>
        <v>203.5</v>
      </c>
      <c r="M16" s="156" t="str">
        <f t="shared" si="3"/>
        <v>nic</v>
      </c>
      <c r="N16" s="156" t="str">
        <f t="shared" si="4"/>
        <v>nic</v>
      </c>
    </row>
    <row r="17" spans="1:14" ht="12.75">
      <c r="A17" s="94">
        <f>+Vstup!A17</f>
        <v>16</v>
      </c>
      <c r="B17" s="95" t="str">
        <f>+Vstup!B17</f>
        <v>Pavlina Šramkova</v>
      </c>
      <c r="C17" s="96" t="str">
        <f>+Vstup!C17</f>
        <v>Bloom de Glint Kawai kaito</v>
      </c>
      <c r="D17" s="97" t="str">
        <f>+Vstup!D17</f>
        <v>BOM</v>
      </c>
      <c r="E17" s="97" t="str">
        <f>+Vstup!E17</f>
        <v>OB1</v>
      </c>
      <c r="F17" s="98" t="str">
        <f>+Vstup!$I$2</f>
        <v>Na Plné Pecky II.</v>
      </c>
      <c r="G17" s="205">
        <f t="shared" si="0"/>
        <v>5</v>
      </c>
      <c r="H17" s="99">
        <f>+'16'!$D$14</f>
        <v>216</v>
      </c>
      <c r="I17" s="98" t="str">
        <f>+'16'!$G$14</f>
        <v>Velmi dobrý</v>
      </c>
      <c r="K17" s="156">
        <f t="shared" si="1"/>
        <v>0</v>
      </c>
      <c r="L17" s="156">
        <f t="shared" si="2"/>
        <v>216</v>
      </c>
      <c r="M17" s="156" t="str">
        <f t="shared" si="3"/>
        <v>nic</v>
      </c>
      <c r="N17" s="156" t="str">
        <f t="shared" si="4"/>
        <v>nic</v>
      </c>
    </row>
    <row r="18" spans="1:14" ht="12.75">
      <c r="A18" s="94">
        <f>+Vstup!A18</f>
        <v>17</v>
      </c>
      <c r="B18" s="95" t="str">
        <f>+Vstup!B18</f>
        <v>Petra Bursíková</v>
      </c>
      <c r="C18" s="96" t="str">
        <f>+Vstup!C18</f>
        <v>Laura Mania Bohemia</v>
      </c>
      <c r="D18" s="97" t="str">
        <f>+Vstup!D18</f>
        <v>NO</v>
      </c>
      <c r="E18" s="97" t="str">
        <f>+Vstup!E18</f>
        <v>OB1</v>
      </c>
      <c r="F18" s="98" t="str">
        <f>+Vstup!$I$2</f>
        <v>Na Plné Pecky II.</v>
      </c>
      <c r="G18" s="205">
        <f t="shared" si="0"/>
        <v>4</v>
      </c>
      <c r="H18" s="99">
        <f>+'17'!$D$14</f>
        <v>221</v>
      </c>
      <c r="I18" s="98" t="str">
        <f>+'17'!$G$14</f>
        <v>Velmi dobrý</v>
      </c>
      <c r="K18" s="156">
        <f t="shared" si="1"/>
        <v>0</v>
      </c>
      <c r="L18" s="156">
        <f t="shared" si="2"/>
        <v>221</v>
      </c>
      <c r="M18" s="156" t="str">
        <f t="shared" si="3"/>
        <v>nic</v>
      </c>
      <c r="N18" s="156" t="str">
        <f t="shared" si="4"/>
        <v>nic</v>
      </c>
    </row>
    <row r="19" spans="1:14" ht="12.75">
      <c r="A19" s="94">
        <f>+Vstup!A19</f>
        <v>18</v>
      </c>
      <c r="B19" s="95" t="str">
        <f>+Vstup!B19</f>
        <v>Zuzana Wildmannová</v>
      </c>
      <c r="C19" s="96" t="str">
        <f>+Vstup!C19</f>
        <v>Akbar Aboriginal Mystery</v>
      </c>
      <c r="D19" s="97" t="str">
        <f>+Vstup!D19</f>
        <v>BOT</v>
      </c>
      <c r="E19" s="97" t="str">
        <f>+Vstup!E19</f>
        <v>OB1</v>
      </c>
      <c r="F19" s="98" t="str">
        <f>+Vstup!$I$2</f>
        <v>Na Plné Pecky II.</v>
      </c>
      <c r="G19" s="205">
        <f t="shared" si="0"/>
        <v>10</v>
      </c>
      <c r="H19" s="99">
        <f>+'18'!$D$14</f>
        <v>60.5</v>
      </c>
      <c r="I19" s="98" t="str">
        <f>+'18'!$G$14</f>
        <v>Nehodnocen</v>
      </c>
      <c r="K19" s="156">
        <f t="shared" si="1"/>
        <v>0</v>
      </c>
      <c r="L19" s="156">
        <f t="shared" si="2"/>
        <v>60.5</v>
      </c>
      <c r="M19" s="156" t="str">
        <f t="shared" si="3"/>
        <v>nic</v>
      </c>
      <c r="N19" s="156" t="str">
        <f t="shared" si="4"/>
        <v>nic</v>
      </c>
    </row>
    <row r="20" spans="1:14" ht="12.75">
      <c r="A20" s="94">
        <f>+Vstup!A20</f>
        <v>19</v>
      </c>
      <c r="B20" s="95" t="str">
        <f>+Vstup!B20</f>
        <v>Lucie Zavoralová</v>
      </c>
      <c r="C20" s="96" t="str">
        <f>+Vstup!C20</f>
        <v>Auksis Interpola</v>
      </c>
      <c r="D20" s="97" t="str">
        <f>+Vstup!D20</f>
        <v>ESP</v>
      </c>
      <c r="E20" s="97" t="str">
        <f>+Vstup!E20</f>
        <v>OB2</v>
      </c>
      <c r="F20" s="98" t="str">
        <f>+Vstup!$I$2</f>
        <v>Na Plné Pecky II.</v>
      </c>
      <c r="G20" s="205">
        <f t="shared" si="0"/>
        <v>4</v>
      </c>
      <c r="H20" s="99">
        <f>+'19'!$D$14</f>
        <v>119</v>
      </c>
      <c r="I20" s="98" t="str">
        <f>+'19'!$G$14</f>
        <v>Nehodnocen</v>
      </c>
      <c r="K20" s="156">
        <f t="shared" si="1"/>
        <v>0</v>
      </c>
      <c r="L20" s="156" t="str">
        <f t="shared" si="2"/>
        <v>nic</v>
      </c>
      <c r="M20" s="156">
        <f t="shared" si="3"/>
        <v>119</v>
      </c>
      <c r="N20" s="156" t="str">
        <f t="shared" si="4"/>
        <v>nic</v>
      </c>
    </row>
    <row r="21" spans="1:14" ht="12.75">
      <c r="A21" s="94">
        <f>+Vstup!A21</f>
        <v>20</v>
      </c>
      <c r="B21" s="95" t="str">
        <f>+Vstup!B21</f>
        <v>Olga Široká</v>
      </c>
      <c r="C21" s="96" t="str">
        <f>+Vstup!C21</f>
        <v>Alan</v>
      </c>
      <c r="D21" s="97" t="str">
        <f>+Vstup!D21</f>
        <v>NO</v>
      </c>
      <c r="E21" s="97" t="str">
        <f>+Vstup!E21</f>
        <v>OB2</v>
      </c>
      <c r="F21" s="98" t="str">
        <f>+Vstup!$I$2</f>
        <v>Na Plné Pecky II.</v>
      </c>
      <c r="G21" s="205">
        <f t="shared" si="0"/>
        <v>1</v>
      </c>
      <c r="H21" s="99">
        <f>+'20'!$D$14</f>
        <v>198</v>
      </c>
      <c r="I21" s="98" t="str">
        <f>+'20'!$G$14</f>
        <v>Dobrý</v>
      </c>
      <c r="K21" s="156">
        <f t="shared" si="1"/>
        <v>0</v>
      </c>
      <c r="L21" s="156" t="str">
        <f t="shared" si="2"/>
        <v>nic</v>
      </c>
      <c r="M21" s="156">
        <f t="shared" si="3"/>
        <v>198</v>
      </c>
      <c r="N21" s="156" t="str">
        <f t="shared" si="4"/>
        <v>nic</v>
      </c>
    </row>
    <row r="22" spans="1:14" ht="12.75">
      <c r="A22" s="94">
        <f>+Vstup!A22</f>
        <v>21</v>
      </c>
      <c r="B22" s="95" t="str">
        <f>+Vstup!B22</f>
        <v>Jitka Ragánová</v>
      </c>
      <c r="C22" s="96" t="str">
        <f>+Vstup!C22</f>
        <v>Cullen Black z Jbonda</v>
      </c>
      <c r="D22" s="97" t="str">
        <f>+Vstup!D22</f>
        <v>BOG</v>
      </c>
      <c r="E22" s="97" t="str">
        <f>+Vstup!E22</f>
        <v>OB2</v>
      </c>
      <c r="F22" s="98" t="str">
        <f>+Vstup!$I$2</f>
        <v>Na Plné Pecky II.</v>
      </c>
      <c r="G22" s="205">
        <f t="shared" si="0"/>
        <v>3</v>
      </c>
      <c r="H22" s="99">
        <f>+'21'!$D$14</f>
        <v>162</v>
      </c>
      <c r="I22" s="98" t="str">
        <f>+'21'!$G$14</f>
        <v>Nehodnocen</v>
      </c>
      <c r="K22" s="156">
        <f t="shared" si="1"/>
        <v>0</v>
      </c>
      <c r="L22" s="156" t="str">
        <f t="shared" si="2"/>
        <v>nic</v>
      </c>
      <c r="M22" s="156">
        <f t="shared" si="3"/>
        <v>162</v>
      </c>
      <c r="N22" s="156" t="str">
        <f t="shared" si="4"/>
        <v>nic</v>
      </c>
    </row>
    <row r="23" spans="1:14" ht="12.75">
      <c r="A23" s="94">
        <f>+Vstup!A23</f>
        <v>22</v>
      </c>
      <c r="B23" s="95" t="str">
        <f>+Vstup!B23</f>
        <v>Karla Dostálová</v>
      </c>
      <c r="C23" s="96" t="str">
        <f>+Vstup!C23</f>
        <v>Darwin z Lodice</v>
      </c>
      <c r="D23" s="97" t="str">
        <f>+Vstup!D23</f>
        <v>AKE</v>
      </c>
      <c r="E23" s="97" t="str">
        <f>+Vstup!E23</f>
        <v>OB2</v>
      </c>
      <c r="F23" s="98" t="str">
        <f>+Vstup!$I$2</f>
        <v>Na Plné Pecky II.</v>
      </c>
      <c r="G23" s="205">
        <f t="shared" si="0"/>
        <v>2</v>
      </c>
      <c r="H23" s="99">
        <f>+'22'!$D$14</f>
        <v>180</v>
      </c>
      <c r="I23" s="98" t="str">
        <f>+'22'!$G$14</f>
        <v>Nehodnocen</v>
      </c>
      <c r="K23" s="156">
        <f t="shared" si="1"/>
        <v>0</v>
      </c>
      <c r="L23" s="156" t="str">
        <f t="shared" si="2"/>
        <v>nic</v>
      </c>
      <c r="M23" s="156">
        <f t="shared" si="3"/>
        <v>180</v>
      </c>
      <c r="N23" s="156" t="str">
        <f t="shared" si="4"/>
        <v>nic</v>
      </c>
    </row>
    <row r="24" spans="1:14" ht="12.75">
      <c r="A24" s="94">
        <f>+Vstup!A24</f>
        <v>23</v>
      </c>
      <c r="B24" s="95" t="str">
        <f>+Vstup!B24</f>
        <v>Jitka Peierova</v>
      </c>
      <c r="C24" s="96" t="str">
        <f>+Vstup!C24</f>
        <v>Dancer von der Herbordsburg</v>
      </c>
      <c r="D24" s="97" t="str">
        <f>+Vstup!D24</f>
        <v>P</v>
      </c>
      <c r="E24" s="97" t="str">
        <f>+Vstup!E24</f>
        <v>OB3</v>
      </c>
      <c r="F24" s="98" t="str">
        <f>+Vstup!$I$2</f>
        <v>Na Plné Pecky II.</v>
      </c>
      <c r="G24" s="205">
        <f t="shared" si="0"/>
        <v>1</v>
      </c>
      <c r="H24" s="99">
        <f>+'23'!$D$14</f>
        <v>220.5</v>
      </c>
      <c r="I24" s="98" t="str">
        <f>+'23'!$G$14</f>
        <v>Dobrý</v>
      </c>
      <c r="K24" s="156">
        <f t="shared" si="1"/>
        <v>0</v>
      </c>
      <c r="L24" s="156" t="str">
        <f t="shared" si="2"/>
        <v>nic</v>
      </c>
      <c r="M24" s="156" t="str">
        <f t="shared" si="3"/>
        <v>nic</v>
      </c>
      <c r="N24" s="156">
        <f t="shared" si="4"/>
        <v>220.5</v>
      </c>
    </row>
    <row r="25" spans="1:14" ht="12.75">
      <c r="A25" s="94">
        <f>+Vstup!A25</f>
        <v>24</v>
      </c>
      <c r="B25" s="95">
        <f>+Vstup!B25</f>
        <v>0</v>
      </c>
      <c r="C25" s="96">
        <f>+Vstup!C25</f>
        <v>0</v>
      </c>
      <c r="D25" s="97">
        <f>+Vstup!D25</f>
        <v>0</v>
      </c>
      <c r="E25" s="97">
        <f>+Vstup!E25</f>
        <v>0</v>
      </c>
      <c r="F25" s="98" t="str">
        <f>+Vstup!$I$2</f>
        <v>Na Plné Pecky II.</v>
      </c>
      <c r="G25" s="205" t="str">
        <f t="shared" si="0"/>
        <v>nic</v>
      </c>
      <c r="H25" s="99">
        <f>+'24'!$D$14</f>
        <v>0</v>
      </c>
      <c r="I25" s="98" t="b">
        <f>+'24'!$G$14</f>
        <v>0</v>
      </c>
      <c r="K25" s="156">
        <f t="shared" si="1"/>
        <v>0</v>
      </c>
      <c r="L25" s="156" t="str">
        <f t="shared" si="2"/>
        <v>nic</v>
      </c>
      <c r="M25" s="156" t="str">
        <f t="shared" si="3"/>
        <v>nic</v>
      </c>
      <c r="N25" s="156" t="str">
        <f t="shared" si="4"/>
        <v>nic</v>
      </c>
    </row>
    <row r="26" spans="1:14" ht="12.75">
      <c r="A26" s="94">
        <f>+Vstup!A26</f>
        <v>25</v>
      </c>
      <c r="B26" s="95">
        <f>+Vstup!B26</f>
        <v>0</v>
      </c>
      <c r="C26" s="96">
        <f>+Vstup!C26</f>
        <v>0</v>
      </c>
      <c r="D26" s="97">
        <f>+Vstup!D26</f>
        <v>0</v>
      </c>
      <c r="E26" s="97">
        <f>+Vstup!E26</f>
        <v>0</v>
      </c>
      <c r="F26" s="98" t="str">
        <f>+Vstup!$I$2</f>
        <v>Na Plné Pecky II.</v>
      </c>
      <c r="G26" s="205" t="str">
        <f t="shared" si="0"/>
        <v>nic</v>
      </c>
      <c r="H26" s="99">
        <f>+'25'!$D$14</f>
        <v>0</v>
      </c>
      <c r="I26" s="98" t="b">
        <f>+'25'!$G$14</f>
        <v>0</v>
      </c>
      <c r="K26" s="156">
        <f t="shared" si="1"/>
        <v>0</v>
      </c>
      <c r="L26" s="156" t="str">
        <f t="shared" si="2"/>
        <v>nic</v>
      </c>
      <c r="M26" s="156" t="str">
        <f t="shared" si="3"/>
        <v>nic</v>
      </c>
      <c r="N26" s="156" t="str">
        <f t="shared" si="4"/>
        <v>nic</v>
      </c>
    </row>
    <row r="27" spans="1:14" ht="12.75">
      <c r="A27" s="94">
        <f>+Vstup!A27</f>
        <v>26</v>
      </c>
      <c r="B27" s="95">
        <f>+Vstup!B27</f>
        <v>0</v>
      </c>
      <c r="C27" s="96">
        <f>+Vstup!C27</f>
        <v>0</v>
      </c>
      <c r="D27" s="97">
        <f>+Vstup!D27</f>
        <v>0</v>
      </c>
      <c r="E27" s="97">
        <f>+Vstup!E27</f>
        <v>0</v>
      </c>
      <c r="F27" s="98" t="str">
        <f>+Vstup!$I$2</f>
        <v>Na Plné Pecky II.</v>
      </c>
      <c r="G27" s="205" t="str">
        <f t="shared" si="0"/>
        <v>nic</v>
      </c>
      <c r="H27" s="99">
        <f>+'26'!$D$14</f>
        <v>0</v>
      </c>
      <c r="I27" s="98" t="b">
        <f>+'26'!$G$14</f>
        <v>0</v>
      </c>
      <c r="K27" s="156">
        <f t="shared" si="1"/>
        <v>0</v>
      </c>
      <c r="L27" s="156" t="str">
        <f t="shared" si="2"/>
        <v>nic</v>
      </c>
      <c r="M27" s="156" t="str">
        <f t="shared" si="3"/>
        <v>nic</v>
      </c>
      <c r="N27" s="156" t="str">
        <f t="shared" si="4"/>
        <v>nic</v>
      </c>
    </row>
    <row r="28" spans="1:14" ht="12.75">
      <c r="A28" s="94">
        <f>+Vstup!A28</f>
        <v>27</v>
      </c>
      <c r="B28" s="95">
        <f>+Vstup!B28</f>
        <v>0</v>
      </c>
      <c r="C28" s="96">
        <f>+Vstup!C28</f>
        <v>0</v>
      </c>
      <c r="D28" s="97">
        <f>+Vstup!D28</f>
        <v>0</v>
      </c>
      <c r="E28" s="97">
        <f>+Vstup!E28</f>
        <v>0</v>
      </c>
      <c r="F28" s="98" t="str">
        <f>+Vstup!$I$2</f>
        <v>Na Plné Pecky II.</v>
      </c>
      <c r="G28" s="205" t="str">
        <f t="shared" si="0"/>
        <v>nic</v>
      </c>
      <c r="H28" s="99">
        <f>+'27'!$D$14</f>
        <v>0</v>
      </c>
      <c r="I28" s="98" t="b">
        <f>+'27'!$G$14</f>
        <v>0</v>
      </c>
      <c r="K28" s="156">
        <f t="shared" si="1"/>
        <v>0</v>
      </c>
      <c r="L28" s="156" t="str">
        <f t="shared" si="2"/>
        <v>nic</v>
      </c>
      <c r="M28" s="156" t="str">
        <f t="shared" si="3"/>
        <v>nic</v>
      </c>
      <c r="N28" s="156" t="str">
        <f t="shared" si="4"/>
        <v>nic</v>
      </c>
    </row>
    <row r="29" spans="1:14" ht="12.75">
      <c r="A29" s="94">
        <f>+Vstup!A29</f>
        <v>28</v>
      </c>
      <c r="B29" s="95">
        <f>+Vstup!B29</f>
        <v>0</v>
      </c>
      <c r="C29" s="96">
        <f>+Vstup!C29</f>
        <v>0</v>
      </c>
      <c r="D29" s="97">
        <f>+Vstup!D29</f>
        <v>0</v>
      </c>
      <c r="E29" s="97">
        <f>+Vstup!E29</f>
        <v>0</v>
      </c>
      <c r="F29" s="98" t="str">
        <f>+Vstup!$I$2</f>
        <v>Na Plné Pecky II.</v>
      </c>
      <c r="G29" s="205" t="str">
        <f t="shared" si="0"/>
        <v>nic</v>
      </c>
      <c r="H29" s="99">
        <f>+'28'!$D$14</f>
        <v>0</v>
      </c>
      <c r="I29" s="98" t="b">
        <f>+'28'!$G$14</f>
        <v>0</v>
      </c>
      <c r="K29" s="156">
        <f t="shared" si="1"/>
        <v>0</v>
      </c>
      <c r="L29" s="156" t="str">
        <f t="shared" si="2"/>
        <v>nic</v>
      </c>
      <c r="M29" s="156" t="str">
        <f t="shared" si="3"/>
        <v>nic</v>
      </c>
      <c r="N29" s="156" t="str">
        <f t="shared" si="4"/>
        <v>nic</v>
      </c>
    </row>
    <row r="30" spans="1:14" ht="12.75">
      <c r="A30" s="94">
        <f>+Vstup!A30</f>
        <v>29</v>
      </c>
      <c r="B30" s="95">
        <f>+Vstup!B30</f>
        <v>0</v>
      </c>
      <c r="C30" s="96">
        <f>+Vstup!C30</f>
        <v>0</v>
      </c>
      <c r="D30" s="97">
        <f>+Vstup!D30</f>
        <v>0</v>
      </c>
      <c r="E30" s="97">
        <f>+Vstup!E30</f>
        <v>0</v>
      </c>
      <c r="F30" s="98" t="str">
        <f>+Vstup!$I$2</f>
        <v>Na Plné Pecky II.</v>
      </c>
      <c r="G30" s="205" t="str">
        <f t="shared" si="0"/>
        <v>nic</v>
      </c>
      <c r="H30" s="99">
        <f>+'29'!$D$14</f>
        <v>0</v>
      </c>
      <c r="I30" s="98" t="b">
        <f>+'29'!$G$14</f>
        <v>0</v>
      </c>
      <c r="K30" s="156">
        <f t="shared" si="1"/>
        <v>0</v>
      </c>
      <c r="L30" s="156" t="str">
        <f t="shared" si="2"/>
        <v>nic</v>
      </c>
      <c r="M30" s="156" t="str">
        <f t="shared" si="3"/>
        <v>nic</v>
      </c>
      <c r="N30" s="156" t="str">
        <f t="shared" si="4"/>
        <v>nic</v>
      </c>
    </row>
    <row r="31" spans="1:14" ht="12.75">
      <c r="A31" s="94">
        <f>+Vstup!A31</f>
        <v>30</v>
      </c>
      <c r="B31" s="95">
        <f>+Vstup!B31</f>
        <v>0</v>
      </c>
      <c r="C31" s="96">
        <f>+Vstup!C31</f>
        <v>0</v>
      </c>
      <c r="D31" s="97">
        <f>+Vstup!D31</f>
        <v>0</v>
      </c>
      <c r="E31" s="97">
        <f>+Vstup!E31</f>
        <v>0</v>
      </c>
      <c r="F31" s="98" t="str">
        <f>+Vstup!$I$2</f>
        <v>Na Plné Pecky II.</v>
      </c>
      <c r="G31" s="205" t="str">
        <f t="shared" si="0"/>
        <v>nic</v>
      </c>
      <c r="H31" s="99">
        <f>+'30'!$D$14</f>
        <v>0</v>
      </c>
      <c r="I31" s="98" t="b">
        <f>+'30'!$G$14</f>
        <v>0</v>
      </c>
      <c r="K31" s="156">
        <f t="shared" si="1"/>
        <v>0</v>
      </c>
      <c r="L31" s="156" t="str">
        <f t="shared" si="2"/>
        <v>nic</v>
      </c>
      <c r="M31" s="156" t="str">
        <f t="shared" si="3"/>
        <v>nic</v>
      </c>
      <c r="N31" s="156" t="str">
        <f t="shared" si="4"/>
        <v>nic</v>
      </c>
    </row>
    <row r="32" spans="1:14" ht="12.75">
      <c r="A32" s="94">
        <f>+Vstup!A32</f>
        <v>31</v>
      </c>
      <c r="B32" s="95">
        <f>+Vstup!B32</f>
        <v>0</v>
      </c>
      <c r="C32" s="96">
        <f>+Vstup!C32</f>
        <v>0</v>
      </c>
      <c r="D32" s="97">
        <f>+Vstup!D32</f>
        <v>0</v>
      </c>
      <c r="E32" s="97">
        <f>+Vstup!E32</f>
        <v>0</v>
      </c>
      <c r="F32" s="98" t="str">
        <f>+Vstup!$I$2</f>
        <v>Na Plné Pecky II.</v>
      </c>
      <c r="G32" s="205" t="str">
        <f t="shared" si="0"/>
        <v>nic</v>
      </c>
      <c r="H32" s="99">
        <f>+'31'!$D$14</f>
        <v>0</v>
      </c>
      <c r="I32" s="98" t="b">
        <f>+'31'!$G$14</f>
        <v>0</v>
      </c>
      <c r="K32" s="156">
        <f t="shared" si="1"/>
        <v>0</v>
      </c>
      <c r="L32" s="156" t="str">
        <f t="shared" si="2"/>
        <v>nic</v>
      </c>
      <c r="M32" s="156" t="str">
        <f t="shared" si="3"/>
        <v>nic</v>
      </c>
      <c r="N32" s="156" t="str">
        <f t="shared" si="4"/>
        <v>nic</v>
      </c>
    </row>
    <row r="33" spans="1:14" ht="12.75">
      <c r="A33" s="94">
        <f>+Vstup!A33</f>
        <v>32</v>
      </c>
      <c r="B33" s="95">
        <f>+Vstup!B33</f>
        <v>0</v>
      </c>
      <c r="C33" s="96">
        <f>+Vstup!C33</f>
        <v>0</v>
      </c>
      <c r="D33" s="97">
        <f>+Vstup!D33</f>
        <v>0</v>
      </c>
      <c r="E33" s="97">
        <f>+Vstup!E33</f>
        <v>0</v>
      </c>
      <c r="F33" s="98" t="str">
        <f>+Vstup!$I$2</f>
        <v>Na Plné Pecky II.</v>
      </c>
      <c r="G33" s="205" t="str">
        <f t="shared" si="0"/>
        <v>nic</v>
      </c>
      <c r="H33" s="99">
        <f>+'32'!$D$14</f>
        <v>0</v>
      </c>
      <c r="I33" s="98" t="b">
        <f>+'32'!$G$14</f>
        <v>0</v>
      </c>
      <c r="K33" s="156">
        <f t="shared" si="1"/>
        <v>0</v>
      </c>
      <c r="L33" s="156" t="str">
        <f t="shared" si="2"/>
        <v>nic</v>
      </c>
      <c r="M33" s="156" t="str">
        <f t="shared" si="3"/>
        <v>nic</v>
      </c>
      <c r="N33" s="156" t="str">
        <f t="shared" si="4"/>
        <v>nic</v>
      </c>
    </row>
    <row r="34" spans="1:14" ht="12.75">
      <c r="A34" s="94">
        <f>+Vstup!A34</f>
        <v>33</v>
      </c>
      <c r="B34" s="95">
        <f>+Vstup!B34</f>
        <v>0</v>
      </c>
      <c r="C34" s="96">
        <f>+Vstup!C34</f>
        <v>0</v>
      </c>
      <c r="D34" s="97">
        <f>+Vstup!D34</f>
        <v>0</v>
      </c>
      <c r="E34" s="97">
        <f>+Vstup!E34</f>
        <v>0</v>
      </c>
      <c r="F34" s="98" t="str">
        <f>+Vstup!$I$2</f>
        <v>Na Plné Pecky II.</v>
      </c>
      <c r="G34" s="205" t="str">
        <f t="shared" si="0"/>
        <v>nic</v>
      </c>
      <c r="H34" s="99">
        <f>+'33'!$D$14</f>
        <v>0</v>
      </c>
      <c r="I34" s="98" t="b">
        <f>+'33'!$G$14</f>
        <v>0</v>
      </c>
      <c r="K34" s="156">
        <f t="shared" si="1"/>
        <v>0</v>
      </c>
      <c r="L34" s="156" t="str">
        <f t="shared" si="2"/>
        <v>nic</v>
      </c>
      <c r="M34" s="156" t="str">
        <f t="shared" si="3"/>
        <v>nic</v>
      </c>
      <c r="N34" s="156" t="str">
        <f t="shared" si="4"/>
        <v>nic</v>
      </c>
    </row>
    <row r="35" spans="1:14" ht="12.75">
      <c r="A35" s="94">
        <f>+Vstup!A35</f>
        <v>34</v>
      </c>
      <c r="B35" s="95">
        <f>+Vstup!B35</f>
        <v>0</v>
      </c>
      <c r="C35" s="96">
        <f>+Vstup!C35</f>
        <v>0</v>
      </c>
      <c r="D35" s="97">
        <f>+Vstup!D35</f>
        <v>0</v>
      </c>
      <c r="E35" s="97">
        <f>+Vstup!E35</f>
        <v>0</v>
      </c>
      <c r="F35" s="98" t="str">
        <f>+Vstup!$I$2</f>
        <v>Na Plné Pecky II.</v>
      </c>
      <c r="G35" s="205" t="str">
        <f t="shared" si="0"/>
        <v>nic</v>
      </c>
      <c r="H35" s="99">
        <f>+'34'!$D$14</f>
        <v>0</v>
      </c>
      <c r="I35" s="98" t="b">
        <f>+'34'!$G$14</f>
        <v>0</v>
      </c>
      <c r="K35" s="156">
        <f t="shared" si="1"/>
        <v>0</v>
      </c>
      <c r="L35" s="156" t="str">
        <f t="shared" si="2"/>
        <v>nic</v>
      </c>
      <c r="M35" s="156" t="str">
        <f t="shared" si="3"/>
        <v>nic</v>
      </c>
      <c r="N35" s="156" t="str">
        <f t="shared" si="4"/>
        <v>nic</v>
      </c>
    </row>
    <row r="36" spans="1:14" ht="12.75">
      <c r="A36" s="94">
        <f>+Vstup!A36</f>
        <v>35</v>
      </c>
      <c r="B36" s="95">
        <f>+Vstup!B36</f>
        <v>0</v>
      </c>
      <c r="C36" s="96">
        <f>+Vstup!C36</f>
        <v>0</v>
      </c>
      <c r="D36" s="97">
        <f>+Vstup!D36</f>
        <v>0</v>
      </c>
      <c r="E36" s="97">
        <f>+Vstup!E36</f>
        <v>0</v>
      </c>
      <c r="F36" s="98" t="str">
        <f>+Vstup!$I$2</f>
        <v>Na Plné Pecky II.</v>
      </c>
      <c r="G36" s="205" t="str">
        <f t="shared" si="0"/>
        <v>nic</v>
      </c>
      <c r="H36" s="99">
        <f>+'35'!$D$14</f>
        <v>0</v>
      </c>
      <c r="I36" s="98" t="b">
        <f>+'35'!$G$14</f>
        <v>0</v>
      </c>
      <c r="K36" s="156">
        <f t="shared" si="1"/>
        <v>0</v>
      </c>
      <c r="L36" s="156" t="str">
        <f t="shared" si="2"/>
        <v>nic</v>
      </c>
      <c r="M36" s="156" t="str">
        <f t="shared" si="3"/>
        <v>nic</v>
      </c>
      <c r="N36" s="156" t="str">
        <f t="shared" si="4"/>
        <v>nic</v>
      </c>
    </row>
    <row r="37" spans="1:14" ht="12.75">
      <c r="A37" s="94">
        <f>+Vstup!A37</f>
        <v>36</v>
      </c>
      <c r="B37" s="95">
        <f>+Vstup!B37</f>
        <v>0</v>
      </c>
      <c r="C37" s="96">
        <f>+Vstup!C37</f>
        <v>0</v>
      </c>
      <c r="D37" s="97">
        <f>+Vstup!D37</f>
        <v>0</v>
      </c>
      <c r="E37" s="97">
        <f>+Vstup!E37</f>
        <v>0</v>
      </c>
      <c r="F37" s="98" t="str">
        <f>+Vstup!$I$2</f>
        <v>Na Plné Pecky II.</v>
      </c>
      <c r="G37" s="205" t="str">
        <f t="shared" si="0"/>
        <v>nic</v>
      </c>
      <c r="H37" s="99">
        <f>+'36'!$D$14</f>
        <v>0</v>
      </c>
      <c r="I37" s="98" t="b">
        <f>+'36'!$G$14</f>
        <v>0</v>
      </c>
      <c r="K37" s="156">
        <f t="shared" si="1"/>
        <v>0</v>
      </c>
      <c r="L37" s="156" t="str">
        <f t="shared" si="2"/>
        <v>nic</v>
      </c>
      <c r="M37" s="156" t="str">
        <f t="shared" si="3"/>
        <v>nic</v>
      </c>
      <c r="N37" s="156" t="str">
        <f t="shared" si="4"/>
        <v>nic</v>
      </c>
    </row>
    <row r="38" spans="1:14" ht="12.75">
      <c r="A38" s="94">
        <f>+Vstup!A38</f>
        <v>37</v>
      </c>
      <c r="B38" s="95">
        <f>+Vstup!B38</f>
        <v>0</v>
      </c>
      <c r="C38" s="96">
        <f>+Vstup!C38</f>
        <v>0</v>
      </c>
      <c r="D38" s="97">
        <f>+Vstup!D38</f>
        <v>0</v>
      </c>
      <c r="E38" s="97">
        <f>+Vstup!E38</f>
        <v>0</v>
      </c>
      <c r="F38" s="98" t="str">
        <f>+Vstup!$I$2</f>
        <v>Na Plné Pecky II.</v>
      </c>
      <c r="G38" s="205" t="str">
        <f t="shared" si="0"/>
        <v>nic</v>
      </c>
      <c r="H38" s="99">
        <f>+'37'!$D$14</f>
        <v>0</v>
      </c>
      <c r="I38" s="98" t="b">
        <f>+'37'!$G$14</f>
        <v>0</v>
      </c>
      <c r="K38" s="156">
        <f t="shared" si="1"/>
        <v>0</v>
      </c>
      <c r="L38" s="156" t="str">
        <f t="shared" si="2"/>
        <v>nic</v>
      </c>
      <c r="M38" s="156" t="str">
        <f t="shared" si="3"/>
        <v>nic</v>
      </c>
      <c r="N38" s="156" t="str">
        <f t="shared" si="4"/>
        <v>nic</v>
      </c>
    </row>
    <row r="39" spans="1:14" ht="12.75">
      <c r="A39" s="94">
        <f>+Vstup!A39</f>
        <v>38</v>
      </c>
      <c r="B39" s="95">
        <f>+Vstup!B39</f>
        <v>0</v>
      </c>
      <c r="C39" s="96">
        <f>+Vstup!C39</f>
        <v>0</v>
      </c>
      <c r="D39" s="97">
        <f>+Vstup!D39</f>
        <v>0</v>
      </c>
      <c r="E39" s="97">
        <f>+Vstup!E39</f>
        <v>0</v>
      </c>
      <c r="F39" s="98" t="str">
        <f>+Vstup!$I$2</f>
        <v>Na Plné Pecky II.</v>
      </c>
      <c r="G39" s="205" t="str">
        <f t="shared" si="0"/>
        <v>nic</v>
      </c>
      <c r="H39" s="99">
        <f>+'38'!$D$14</f>
        <v>0</v>
      </c>
      <c r="I39" s="98" t="b">
        <f>+'38'!$G$14</f>
        <v>0</v>
      </c>
      <c r="K39" s="156">
        <f t="shared" si="1"/>
        <v>0</v>
      </c>
      <c r="L39" s="156" t="str">
        <f t="shared" si="2"/>
        <v>nic</v>
      </c>
      <c r="M39" s="156" t="str">
        <f t="shared" si="3"/>
        <v>nic</v>
      </c>
      <c r="N39" s="156" t="str">
        <f t="shared" si="4"/>
        <v>nic</v>
      </c>
    </row>
    <row r="40" spans="1:14" ht="12.75">
      <c r="A40" s="94">
        <f>+Vstup!A40</f>
        <v>39</v>
      </c>
      <c r="B40" s="95">
        <f>+Vstup!B40</f>
        <v>0</v>
      </c>
      <c r="C40" s="96">
        <f>+Vstup!C40</f>
        <v>0</v>
      </c>
      <c r="D40" s="97">
        <f>+Vstup!D40</f>
        <v>0</v>
      </c>
      <c r="E40" s="97">
        <f>+Vstup!E40</f>
        <v>0</v>
      </c>
      <c r="F40" s="98" t="str">
        <f>+Vstup!$I$2</f>
        <v>Na Plné Pecky II.</v>
      </c>
      <c r="G40" s="205" t="str">
        <f t="shared" si="0"/>
        <v>nic</v>
      </c>
      <c r="H40" s="99">
        <f>+'39'!$D$14</f>
        <v>0</v>
      </c>
      <c r="I40" s="98" t="b">
        <f>+'39'!$G$14</f>
        <v>0</v>
      </c>
      <c r="K40" s="156">
        <f t="shared" si="1"/>
        <v>0</v>
      </c>
      <c r="L40" s="156" t="str">
        <f t="shared" si="2"/>
        <v>nic</v>
      </c>
      <c r="M40" s="156" t="str">
        <f t="shared" si="3"/>
        <v>nic</v>
      </c>
      <c r="N40" s="156" t="str">
        <f t="shared" si="4"/>
        <v>nic</v>
      </c>
    </row>
    <row r="41" spans="1:14" ht="12.75">
      <c r="A41" s="94">
        <f>+Vstup!A41</f>
        <v>40</v>
      </c>
      <c r="B41" s="95">
        <f>+Vstup!B41</f>
        <v>0</v>
      </c>
      <c r="C41" s="96">
        <f>+Vstup!C41</f>
        <v>0</v>
      </c>
      <c r="D41" s="97">
        <f>+Vstup!D41</f>
        <v>0</v>
      </c>
      <c r="E41" s="97">
        <f>+Vstup!E41</f>
        <v>0</v>
      </c>
      <c r="F41" s="98" t="str">
        <f>+Vstup!$I$2</f>
        <v>Na Plné Pecky II.</v>
      </c>
      <c r="G41" s="205" t="str">
        <f t="shared" si="0"/>
        <v>nic</v>
      </c>
      <c r="H41" s="99">
        <f>+'40'!$D$14</f>
        <v>0</v>
      </c>
      <c r="I41" s="98" t="b">
        <f>+'40'!$G$14</f>
        <v>0</v>
      </c>
      <c r="K41" s="156">
        <f t="shared" si="1"/>
        <v>0</v>
      </c>
      <c r="L41" s="156" t="str">
        <f t="shared" si="2"/>
        <v>nic</v>
      </c>
      <c r="M41" s="156" t="str">
        <f t="shared" si="3"/>
        <v>nic</v>
      </c>
      <c r="N41" s="156" t="str">
        <f t="shared" si="4"/>
        <v>nic</v>
      </c>
    </row>
    <row r="42" spans="1:14" ht="12.75">
      <c r="A42" s="94">
        <f>+Vstup!A42</f>
        <v>41</v>
      </c>
      <c r="B42" s="95">
        <f>+Vstup!B42</f>
        <v>0</v>
      </c>
      <c r="C42" s="96">
        <f>+Vstup!C42</f>
        <v>0</v>
      </c>
      <c r="D42" s="97">
        <f>+Vstup!D42</f>
        <v>0</v>
      </c>
      <c r="E42" s="97">
        <f>+Vstup!E42</f>
        <v>0</v>
      </c>
      <c r="F42" s="98" t="str">
        <f>+Vstup!$I$2</f>
        <v>Na Plné Pecky II.</v>
      </c>
      <c r="G42" s="205" t="str">
        <f t="shared" si="0"/>
        <v>nic</v>
      </c>
      <c r="H42" s="99">
        <f>+'41'!$D$14</f>
        <v>0</v>
      </c>
      <c r="I42" s="98" t="b">
        <f>+'41'!$G$14</f>
        <v>0</v>
      </c>
      <c r="K42" s="156">
        <f t="shared" si="1"/>
        <v>0</v>
      </c>
      <c r="L42" s="156" t="str">
        <f t="shared" si="2"/>
        <v>nic</v>
      </c>
      <c r="M42" s="156" t="str">
        <f t="shared" si="3"/>
        <v>nic</v>
      </c>
      <c r="N42" s="156" t="str">
        <f t="shared" si="4"/>
        <v>nic</v>
      </c>
    </row>
    <row r="43" spans="1:14" ht="12.75">
      <c r="A43" s="94">
        <f>+Vstup!A43</f>
        <v>42</v>
      </c>
      <c r="B43" s="95">
        <f>+Vstup!B43</f>
        <v>0</v>
      </c>
      <c r="C43" s="96">
        <f>+Vstup!C43</f>
        <v>0</v>
      </c>
      <c r="D43" s="97">
        <f>+Vstup!D43</f>
        <v>0</v>
      </c>
      <c r="E43" s="97">
        <f>+Vstup!E43</f>
        <v>0</v>
      </c>
      <c r="F43" s="98" t="str">
        <f>+Vstup!$I$2</f>
        <v>Na Plné Pecky II.</v>
      </c>
      <c r="G43" s="205" t="str">
        <f t="shared" si="0"/>
        <v>nic</v>
      </c>
      <c r="H43" s="99">
        <f>+'42'!$D$14</f>
        <v>0</v>
      </c>
      <c r="I43" s="98" t="b">
        <f>+'42'!$G$14</f>
        <v>0</v>
      </c>
      <c r="K43" s="156">
        <f t="shared" si="1"/>
        <v>0</v>
      </c>
      <c r="L43" s="156" t="str">
        <f t="shared" si="2"/>
        <v>nic</v>
      </c>
      <c r="M43" s="156" t="str">
        <f t="shared" si="3"/>
        <v>nic</v>
      </c>
      <c r="N43" s="156" t="str">
        <f t="shared" si="4"/>
        <v>nic</v>
      </c>
    </row>
    <row r="44" spans="1:14" ht="12.75">
      <c r="A44" s="94">
        <f>+Vstup!A44</f>
        <v>43</v>
      </c>
      <c r="B44" s="95">
        <f>+Vstup!B44</f>
        <v>0</v>
      </c>
      <c r="C44" s="96">
        <f>+Vstup!C44</f>
        <v>0</v>
      </c>
      <c r="D44" s="97">
        <f>+Vstup!D44</f>
        <v>0</v>
      </c>
      <c r="E44" s="97">
        <f>+Vstup!E44</f>
        <v>0</v>
      </c>
      <c r="F44" s="98" t="str">
        <f>+Vstup!$I$2</f>
        <v>Na Plné Pecky II.</v>
      </c>
      <c r="G44" s="205" t="str">
        <f t="shared" si="0"/>
        <v>nic</v>
      </c>
      <c r="H44" s="99">
        <f>+'43'!$D$14</f>
        <v>0</v>
      </c>
      <c r="I44" s="98" t="b">
        <f>+'43'!$G$14</f>
        <v>0</v>
      </c>
      <c r="K44" s="156">
        <f t="shared" si="1"/>
        <v>0</v>
      </c>
      <c r="L44" s="156" t="str">
        <f t="shared" si="2"/>
        <v>nic</v>
      </c>
      <c r="M44" s="156" t="str">
        <f t="shared" si="3"/>
        <v>nic</v>
      </c>
      <c r="N44" s="156" t="str">
        <f t="shared" si="4"/>
        <v>nic</v>
      </c>
    </row>
    <row r="45" spans="1:14" ht="12.75">
      <c r="A45" s="94">
        <f>+Vstup!A45</f>
        <v>44</v>
      </c>
      <c r="B45" s="95">
        <f>+Vstup!B45</f>
        <v>0</v>
      </c>
      <c r="C45" s="96">
        <f>+Vstup!C45</f>
        <v>0</v>
      </c>
      <c r="D45" s="97">
        <f>+Vstup!D45</f>
        <v>0</v>
      </c>
      <c r="E45" s="97">
        <f>+Vstup!E45</f>
        <v>0</v>
      </c>
      <c r="F45" s="98" t="str">
        <f>+Vstup!$I$2</f>
        <v>Na Plné Pecky II.</v>
      </c>
      <c r="G45" s="205" t="str">
        <f t="shared" si="0"/>
        <v>nic</v>
      </c>
      <c r="H45" s="99">
        <f>+'44'!$D$14</f>
        <v>0</v>
      </c>
      <c r="I45" s="98" t="b">
        <f>+'44'!$G$14</f>
        <v>0</v>
      </c>
      <c r="K45" s="156">
        <f t="shared" si="1"/>
        <v>0</v>
      </c>
      <c r="L45" s="156" t="str">
        <f t="shared" si="2"/>
        <v>nic</v>
      </c>
      <c r="M45" s="156" t="str">
        <f t="shared" si="3"/>
        <v>nic</v>
      </c>
      <c r="N45" s="156" t="str">
        <f t="shared" si="4"/>
        <v>nic</v>
      </c>
    </row>
    <row r="46" spans="1:14" ht="12.75">
      <c r="A46" s="94">
        <f>+Vstup!A46</f>
        <v>45</v>
      </c>
      <c r="B46" s="95">
        <f>+Vstup!B46</f>
        <v>0</v>
      </c>
      <c r="C46" s="96">
        <f>+Vstup!C46</f>
        <v>0</v>
      </c>
      <c r="D46" s="97">
        <f>+Vstup!D46</f>
        <v>0</v>
      </c>
      <c r="E46" s="97">
        <f>+Vstup!E46</f>
        <v>0</v>
      </c>
      <c r="F46" s="98" t="str">
        <f>+Vstup!$I$2</f>
        <v>Na Plné Pecky II.</v>
      </c>
      <c r="G46" s="205" t="str">
        <f t="shared" si="0"/>
        <v>nic</v>
      </c>
      <c r="H46" s="99">
        <f>+'45'!$D$14</f>
        <v>0</v>
      </c>
      <c r="I46" s="98" t="b">
        <f>+'45'!$G$14</f>
        <v>0</v>
      </c>
      <c r="K46" s="156">
        <f t="shared" si="1"/>
        <v>0</v>
      </c>
      <c r="L46" s="156" t="str">
        <f t="shared" si="2"/>
        <v>nic</v>
      </c>
      <c r="M46" s="156" t="str">
        <f t="shared" si="3"/>
        <v>nic</v>
      </c>
      <c r="N46" s="156" t="str">
        <f t="shared" si="4"/>
        <v>nic</v>
      </c>
    </row>
    <row r="47" spans="1:14" ht="12.75">
      <c r="A47" s="94">
        <f>+Vstup!A47</f>
        <v>46</v>
      </c>
      <c r="B47" s="95">
        <f>+Vstup!B47</f>
        <v>0</v>
      </c>
      <c r="C47" s="96">
        <f>+Vstup!C47</f>
        <v>0</v>
      </c>
      <c r="D47" s="97">
        <f>+Vstup!D47</f>
        <v>0</v>
      </c>
      <c r="E47" s="97">
        <f>+Vstup!E47</f>
        <v>0</v>
      </c>
      <c r="F47" s="98" t="str">
        <f>+Vstup!$I$2</f>
        <v>Na Plné Pecky II.</v>
      </c>
      <c r="G47" s="205" t="str">
        <f t="shared" si="0"/>
        <v>nic</v>
      </c>
      <c r="H47" s="99">
        <f>+'46'!$D$14</f>
        <v>0</v>
      </c>
      <c r="I47" s="98" t="b">
        <f>+'46'!$G$14</f>
        <v>0</v>
      </c>
      <c r="K47" s="156">
        <f t="shared" si="1"/>
        <v>0</v>
      </c>
      <c r="L47" s="156" t="str">
        <f t="shared" si="2"/>
        <v>nic</v>
      </c>
      <c r="M47" s="156" t="str">
        <f t="shared" si="3"/>
        <v>nic</v>
      </c>
      <c r="N47" s="156" t="str">
        <f t="shared" si="4"/>
        <v>nic</v>
      </c>
    </row>
    <row r="48" spans="1:14" ht="12.75">
      <c r="A48" s="94">
        <f>+Vstup!A48</f>
        <v>47</v>
      </c>
      <c r="B48" s="95">
        <f>+Vstup!B48</f>
        <v>0</v>
      </c>
      <c r="C48" s="96">
        <f>+Vstup!C48</f>
        <v>0</v>
      </c>
      <c r="D48" s="97">
        <f>+Vstup!D48</f>
        <v>0</v>
      </c>
      <c r="E48" s="97">
        <f>+Vstup!E48</f>
        <v>0</v>
      </c>
      <c r="F48" s="98" t="str">
        <f>+Vstup!$I$2</f>
        <v>Na Plné Pecky II.</v>
      </c>
      <c r="G48" s="205" t="str">
        <f t="shared" si="0"/>
        <v>nic</v>
      </c>
      <c r="H48" s="99">
        <f>+'47'!$D$14</f>
        <v>0</v>
      </c>
      <c r="I48" s="98" t="b">
        <f>+'47'!$G$14</f>
        <v>0</v>
      </c>
      <c r="K48" s="156">
        <f t="shared" si="1"/>
        <v>0</v>
      </c>
      <c r="L48" s="156" t="str">
        <f t="shared" si="2"/>
        <v>nic</v>
      </c>
      <c r="M48" s="156" t="str">
        <f t="shared" si="3"/>
        <v>nic</v>
      </c>
      <c r="N48" s="156" t="str">
        <f t="shared" si="4"/>
        <v>nic</v>
      </c>
    </row>
    <row r="49" spans="1:14" ht="12.75">
      <c r="A49" s="94">
        <f>+Vstup!A49</f>
        <v>48</v>
      </c>
      <c r="B49" s="95">
        <f>+Vstup!B49</f>
        <v>0</v>
      </c>
      <c r="C49" s="96">
        <f>+Vstup!C49</f>
        <v>0</v>
      </c>
      <c r="D49" s="97">
        <f>+Vstup!D49</f>
        <v>0</v>
      </c>
      <c r="E49" s="97">
        <f>+Vstup!E49</f>
        <v>0</v>
      </c>
      <c r="F49" s="98" t="str">
        <f>+Vstup!$I$2</f>
        <v>Na Plné Pecky II.</v>
      </c>
      <c r="G49" s="205" t="str">
        <f t="shared" si="0"/>
        <v>nic</v>
      </c>
      <c r="H49" s="99">
        <f>+'48'!$D$14</f>
        <v>0</v>
      </c>
      <c r="I49" s="98" t="b">
        <f>+'48'!$G$14</f>
        <v>0</v>
      </c>
      <c r="K49" s="156">
        <f t="shared" si="1"/>
        <v>0</v>
      </c>
      <c r="L49" s="156" t="str">
        <f t="shared" si="2"/>
        <v>nic</v>
      </c>
      <c r="M49" s="156" t="str">
        <f t="shared" si="3"/>
        <v>nic</v>
      </c>
      <c r="N49" s="156" t="str">
        <f t="shared" si="4"/>
        <v>nic</v>
      </c>
    </row>
    <row r="50" spans="1:14" ht="12.75">
      <c r="A50" s="94">
        <f>+Vstup!A50</f>
        <v>49</v>
      </c>
      <c r="B50" s="95">
        <f>+Vstup!B50</f>
        <v>0</v>
      </c>
      <c r="C50" s="96">
        <f>+Vstup!C50</f>
        <v>0</v>
      </c>
      <c r="D50" s="97">
        <f>+Vstup!D50</f>
        <v>0</v>
      </c>
      <c r="E50" s="97">
        <f>+Vstup!E50</f>
        <v>0</v>
      </c>
      <c r="F50" s="98" t="str">
        <f>+Vstup!$I$2</f>
        <v>Na Plné Pecky II.</v>
      </c>
      <c r="G50" s="205" t="str">
        <f t="shared" si="0"/>
        <v>nic</v>
      </c>
      <c r="H50" s="99">
        <f>+'49'!$D$14</f>
        <v>0</v>
      </c>
      <c r="I50" s="98" t="b">
        <f>+'49'!$G$14</f>
        <v>0</v>
      </c>
      <c r="K50" s="156">
        <f t="shared" si="1"/>
        <v>0</v>
      </c>
      <c r="L50" s="156" t="str">
        <f t="shared" si="2"/>
        <v>nic</v>
      </c>
      <c r="M50" s="156" t="str">
        <f t="shared" si="3"/>
        <v>nic</v>
      </c>
      <c r="N50" s="156" t="str">
        <f t="shared" si="4"/>
        <v>nic</v>
      </c>
    </row>
    <row r="51" spans="1:14" ht="12.75">
      <c r="A51" s="94">
        <f>+Vstup!A51</f>
        <v>50</v>
      </c>
      <c r="B51" s="95">
        <f>+Vstup!B51</f>
        <v>0</v>
      </c>
      <c r="C51" s="96">
        <f>+Vstup!C51</f>
        <v>0</v>
      </c>
      <c r="D51" s="97">
        <f>+Vstup!D51</f>
        <v>0</v>
      </c>
      <c r="E51" s="97">
        <f>+Vstup!E51</f>
        <v>0</v>
      </c>
      <c r="F51" s="98" t="str">
        <f>+Vstup!$I$2</f>
        <v>Na Plné Pecky II.</v>
      </c>
      <c r="G51" s="205" t="str">
        <f t="shared" si="0"/>
        <v>nic</v>
      </c>
      <c r="H51" s="98">
        <f>+'50'!$D$14</f>
        <v>0</v>
      </c>
      <c r="I51" s="98" t="b">
        <f>+'50'!$G$14</f>
        <v>0</v>
      </c>
      <c r="K51" s="156">
        <f t="shared" si="1"/>
        <v>0</v>
      </c>
      <c r="L51" s="156" t="str">
        <f t="shared" si="2"/>
        <v>nic</v>
      </c>
      <c r="M51" s="156" t="str">
        <f t="shared" si="3"/>
        <v>nic</v>
      </c>
      <c r="N51" s="156" t="str">
        <f t="shared" si="4"/>
        <v>nic</v>
      </c>
    </row>
  </sheetData>
  <sheetProtection password="CA6F" sheet="1"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6" r:id="rId1"/>
  <headerFooter alignWithMargins="0">
    <oddHeader xml:space="preserve">&amp;C&amp;"Arial,Tučné"&amp;26Výsledková listina OBEDIENCE CZ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4">
      <selection activeCell="E25" sqref="E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+Vstup!B19</f>
        <v>Zuzana Wildmannová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+Vstup!C19</f>
        <v>Akbar Aboriginal Mystery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+Vstup!D19</f>
        <v>BOT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+Vstup!E19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60.5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str">
        <f>IF((C8="OBZ"),(Vstup!P7),IF((C8="OB1"),(Vstup!P25),IF((C8="OB2"),(Vstup!P43),IF((C8="OB3"),(Vstup!P61)))))</f>
        <v>Odložení vleže ve skupině</v>
      </c>
      <c r="D16" s="259"/>
      <c r="E16" s="32">
        <v>7</v>
      </c>
      <c r="F16" s="47">
        <f>IF((C8="OBZ"),(Vstup!S7),IF((C8="OB1"),(Vstup!S25),IF((C8="OB2"),(Vstup!S43),IF((C8="OB3"),(Vstup!S61)))))</f>
        <v>3</v>
      </c>
      <c r="G16" s="48">
        <f>E16*F16</f>
        <v>21</v>
      </c>
      <c r="H16" s="14">
        <f aca="true" t="shared" si="0" ref="H16:H25">IF(D16=0,E16*2,D16+E16)/2</f>
        <v>7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str">
        <f>IF((C8="OBZ"),(Vstup!P8),IF((C8="OB1"),(Vstup!P26),IF((C8="OB2"),(Vstup!P44),IF((C8="OB3"),(Vstup!P62)))))</f>
        <v>Chůze u nohy</v>
      </c>
      <c r="D17" s="260"/>
      <c r="E17" s="25">
        <v>0</v>
      </c>
      <c r="F17" s="36">
        <f>IF((C8="OBZ"),(Vstup!S8),IF((C8="OB1"),(Vstup!S26),IF((C8="OB2"),(Vstup!S44),IF((C8="OB3"),(Vstup!S62)))))</f>
        <v>3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str">
        <f>IF((C8="OBZ"),(Vstup!P9),IF((C8="OB1"),(Vstup!P27),IF((C8="OB2"),(Vstup!P45),IF((C8="OB3"),(Vstup!P63)))))</f>
        <v>Odložení do stoje za chůze</v>
      </c>
      <c r="D18" s="252"/>
      <c r="E18" s="25">
        <v>0</v>
      </c>
      <c r="F18" s="36">
        <f>IF((C8="OBZ"),(Vstup!S9),IF((C8="OB1"),(Vstup!S27),IF((C8="OB2"),(Vstup!S45),IF((C8="OB3"),(Vstup!S63)))))</f>
        <v>2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Přivolání </v>
      </c>
      <c r="D19" s="252"/>
      <c r="E19" s="25">
        <v>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Odložení do sedu za chůze</v>
      </c>
      <c r="D20" s="252"/>
      <c r="E20" s="25">
        <v>0</v>
      </c>
      <c r="F20" s="36">
        <f>IF((C8="OBZ"),(Vstup!S11),IF((C8="OB1"),(Vstup!S29),IF((C8="OB2"),(Vstup!S47),IF((C8="OB3"),(Vstup!S65)))))</f>
        <v>2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Vyslání do čtverce </v>
      </c>
      <c r="D21" s="252"/>
      <c r="E21" s="25">
        <v>5</v>
      </c>
      <c r="F21" s="36">
        <f>IF((C8="OBZ"),(Vstup!S12),IF((C8="OB1"),(Vstup!S30),IF((C8="OB2"),(Vstup!S48),IF((C8="OB3"),(Vstup!S66)))))</f>
        <v>4</v>
      </c>
      <c r="G21" s="34">
        <f t="shared" si="1"/>
        <v>20</v>
      </c>
      <c r="H21" s="14">
        <f t="shared" si="0"/>
        <v>5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Aport</v>
      </c>
      <c r="D22" s="252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Ovladatelnost na dálku</v>
      </c>
      <c r="D23" s="252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Skok přes překážku</v>
      </c>
      <c r="D24" s="252"/>
      <c r="E24" s="25">
        <v>6.5</v>
      </c>
      <c r="F24" s="36">
        <f>IF((C8="OBZ"),(Vstup!S15),IF((C8="OB1"),(Vstup!S33),IF((C8="OB2"),(Vstup!S51),IF((C8="OB3"),(Vstup!S69)))))</f>
        <v>3</v>
      </c>
      <c r="G24" s="34">
        <f t="shared" si="1"/>
        <v>19.5</v>
      </c>
      <c r="H24" s="14">
        <f t="shared" si="0"/>
        <v>6.5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29">
        <v>0</v>
      </c>
      <c r="F25" s="49">
        <f>IF((C8="OBZ"),(Vstup!S16),IF((C8="OB1"),(Vstup!S34),IF((C8="OB2"),(Vstup!S52),IF((C8="OB3"),(Vstup!S70)))))</f>
        <v>2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60.5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4">
      <selection activeCell="G24" sqref="G2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+Vstup!B20</f>
        <v>Lucie Zavoralová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+Vstup!C20</f>
        <v>Auksis Interpola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+Vstup!D20</f>
        <v>ESP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+Vstup!E20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119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str">
        <f>IF((C8="OBZ"),(Vstup!P7),IF((C8="OB1"),(Vstup!P25),IF((C8="OB2"),(Vstup!P43),IF((C8="OB3"),(Vstup!P61)))))</f>
        <v>Odložení vsedě ve skupině</v>
      </c>
      <c r="D16" s="259"/>
      <c r="E16" s="32">
        <v>0</v>
      </c>
      <c r="F16" s="47">
        <f>IF((C8="OBZ"),(Vstup!S7),IF((C8="OB1"),(Vstup!S25),IF((C8="OB2"),(Vstup!S43),IF((C8="OB3"),(Vstup!S61)))))</f>
        <v>2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str">
        <f>IF((C8="OBZ"),(Vstup!P8),IF((C8="OB1"),(Vstup!P26),IF((C8="OB2"),(Vstup!P44),IF((C8="OB3"),(Vstup!P62)))))</f>
        <v>Chůze u nohy</v>
      </c>
      <c r="D17" s="260"/>
      <c r="E17" s="25">
        <v>6</v>
      </c>
      <c r="F17" s="36">
        <f>IF((C8="OBZ"),(Vstup!S8),IF((C8="OB1"),(Vstup!S26),IF((C8="OB2"),(Vstup!S44),IF((C8="OB3"),(Vstup!S62)))))</f>
        <v>3</v>
      </c>
      <c r="G17" s="34">
        <f>E17*F17</f>
        <v>18</v>
      </c>
      <c r="H17" s="14">
        <f t="shared" si="0"/>
        <v>6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str">
        <f>IF((C8="OBZ"),(Vstup!P9),IF((C8="OB1"),(Vstup!P27),IF((C8="OB2"),(Vstup!P45),IF((C8="OB3"),(Vstup!P63)))))</f>
        <v>Odložení do stoje a do sedu za chůze</v>
      </c>
      <c r="D18" s="252"/>
      <c r="E18" s="25">
        <v>5</v>
      </c>
      <c r="F18" s="36">
        <f>IF((C8="OBZ"),(Vstup!S9),IF((C8="OB1"),(Vstup!S27),IF((C8="OB2"),(Vstup!S45),IF((C8="OB3"),(Vstup!S63)))))</f>
        <v>3</v>
      </c>
      <c r="G18" s="34">
        <f>E18*F18</f>
        <v>15</v>
      </c>
      <c r="H18" s="14">
        <f t="shared" si="0"/>
        <v>5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Přivolání se zastavením</v>
      </c>
      <c r="D19" s="252"/>
      <c r="E19" s="25">
        <v>6</v>
      </c>
      <c r="F19" s="36">
        <f>IF((C8="OBZ"),(Vstup!S10),IF((C8="OB1"),(Vstup!S28),IF((C8="OB2"),(Vstup!S46),IF((C8="OB3"),(Vstup!S64)))))</f>
        <v>4</v>
      </c>
      <c r="G19" s="34">
        <f aca="true" t="shared" si="1" ref="G19:G24">E19*F19</f>
        <v>24</v>
      </c>
      <c r="H19" s="14">
        <f t="shared" si="0"/>
        <v>6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Vyslání do čtverce</v>
      </c>
      <c r="D20" s="252"/>
      <c r="E20" s="25">
        <v>0</v>
      </c>
      <c r="F20" s="36">
        <f>IF((C8="OBZ"),(Vstup!S11),IF((C8="OB1"),(Vstup!S29),IF((C8="OB2"),(Vstup!S47),IF((C8="OB3"),(Vstup!S65)))))</f>
        <v>4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Směrový aport</v>
      </c>
      <c r="D21" s="252"/>
      <c r="E21" s="25">
        <v>0</v>
      </c>
      <c r="F21" s="36">
        <f>IF((C8="OBZ"),(Vstup!S12),IF((C8="OB1"),(Vstup!S30),IF((C8="OB2"),(Vstup!S48),IF((C8="OB3"),(Vstup!S66)))))</f>
        <v>3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Pachové rozlišování</v>
      </c>
      <c r="D22" s="252"/>
      <c r="E22" s="25">
        <v>0</v>
      </c>
      <c r="F22" s="36">
        <f>IF((C8="OBZ"),(Vstup!S13),IF((C8="OB1"),(Vstup!S31),IF((C8="OB2"),(Vstup!S49),IF((C8="OB3"),(Vstup!S67)))))</f>
        <v>4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Ovladatelnost na dálku</v>
      </c>
      <c r="D23" s="252"/>
      <c r="E23" s="25">
        <v>5</v>
      </c>
      <c r="F23" s="36">
        <f>IF((C8="OBZ"),(Vstup!S14),IF((C8="OB1"),(Vstup!S32),IF((C8="OB2"),(Vstup!S50),IF((C8="OB3"),(Vstup!S68)))))</f>
        <v>4</v>
      </c>
      <c r="G23" s="34">
        <f t="shared" si="1"/>
        <v>20</v>
      </c>
      <c r="H23" s="14">
        <f t="shared" si="0"/>
        <v>5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Aport se skokem přes překážku</v>
      </c>
      <c r="D24" s="252"/>
      <c r="E24" s="25">
        <v>9</v>
      </c>
      <c r="F24" s="36">
        <f>IF((C8="OBZ"),(Vstup!S15),IF((C8="OB1"),(Vstup!S33),IF((C8="OB2"),(Vstup!S51),IF((C8="OB3"),(Vstup!S69)))))</f>
        <v>3</v>
      </c>
      <c r="G24" s="34">
        <f t="shared" si="1"/>
        <v>27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29">
        <v>7.5</v>
      </c>
      <c r="F25" s="49">
        <f>IF((C8="OBZ"),(Vstup!S16),IF((C8="OB1"),(Vstup!S34),IF((C8="OB2"),(Vstup!S52),IF((C8="OB3"),(Vstup!S70)))))</f>
        <v>2</v>
      </c>
      <c r="G25" s="35">
        <f>E25*F25</f>
        <v>15</v>
      </c>
      <c r="H25" s="14">
        <f t="shared" si="0"/>
        <v>7.5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119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4">
      <selection activeCell="F26" sqref="F2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+Vstup!B21</f>
        <v>Olga Široká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+Vstup!C21</f>
        <v>Alan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+Vstup!D21</f>
        <v>NO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+Vstup!E21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198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9" t="str">
        <f>IF((C8="OBZ"),(Vstup!P7),IF((C8="OB1"),(Vstup!P25),IF((C8="OB2"),(Vstup!P43),IF((C8="OB3"),(Vstup!P61)))))</f>
        <v>Odložení vsedě ve skupině</v>
      </c>
      <c r="D16" s="259"/>
      <c r="E16" s="32">
        <v>10</v>
      </c>
      <c r="F16" s="47">
        <f>IF((C8="OBZ"),(Vstup!S7),IF((C8="OB1"),(Vstup!S25),IF((C8="OB2"),(Vstup!S43),IF((C8="OB3"),(Vstup!S61)))))</f>
        <v>2</v>
      </c>
      <c r="G16" s="48">
        <f>E16*F16</f>
        <v>20</v>
      </c>
      <c r="H16" s="14">
        <f aca="true" t="shared" si="0" ref="H16:H25">IF(D16=0,E16*2,D16+E16)/2</f>
        <v>10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0" t="str">
        <f>IF((C8="OBZ"),(Vstup!P8),IF((C8="OB1"),(Vstup!P26),IF((C8="OB2"),(Vstup!P44),IF((C8="OB3"),(Vstup!P62)))))</f>
        <v>Chůze u nohy</v>
      </c>
      <c r="D17" s="260"/>
      <c r="E17" s="25">
        <v>6.5</v>
      </c>
      <c r="F17" s="36">
        <f>IF((C8="OBZ"),(Vstup!S8),IF((C8="OB1"),(Vstup!S26),IF((C8="OB2"),(Vstup!S44),IF((C8="OB3"),(Vstup!S62)))))</f>
        <v>3</v>
      </c>
      <c r="G17" s="34">
        <f>E17*F17</f>
        <v>19.5</v>
      </c>
      <c r="H17" s="14">
        <f t="shared" si="0"/>
        <v>6.5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2" t="str">
        <f>IF((C8="OBZ"),(Vstup!P9),IF((C8="OB1"),(Vstup!P27),IF((C8="OB2"),(Vstup!P45),IF((C8="OB3"),(Vstup!P63)))))</f>
        <v>Odložení do stoje a do sedu za chůze</v>
      </c>
      <c r="D18" s="252"/>
      <c r="E18" s="25">
        <v>8.5</v>
      </c>
      <c r="F18" s="36">
        <f>IF((C8="OBZ"),(Vstup!S9),IF((C8="OB1"),(Vstup!S27),IF((C8="OB2"),(Vstup!S45),IF((C8="OB3"),(Vstup!S63)))))</f>
        <v>3</v>
      </c>
      <c r="G18" s="34">
        <f>E18*F18</f>
        <v>25.5</v>
      </c>
      <c r="H18" s="14">
        <f t="shared" si="0"/>
        <v>8.5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Přivolání se zastavením</v>
      </c>
      <c r="D19" s="252"/>
      <c r="E19" s="25">
        <v>0</v>
      </c>
      <c r="F19" s="36">
        <f>IF((C8="OBZ"),(Vstup!S10),IF((C8="OB1"),(Vstup!S28),IF((C8="OB2"),(Vstup!S46),IF((C8="OB3"),(Vstup!S64)))))</f>
        <v>4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Vyslání do čtverce</v>
      </c>
      <c r="D20" s="252"/>
      <c r="E20" s="25">
        <v>9.5</v>
      </c>
      <c r="F20" s="36">
        <f>IF((C8="OBZ"),(Vstup!S11),IF((C8="OB1"),(Vstup!S29),IF((C8="OB2"),(Vstup!S47),IF((C8="OB3"),(Vstup!S65)))))</f>
        <v>4</v>
      </c>
      <c r="G20" s="34">
        <f t="shared" si="1"/>
        <v>38</v>
      </c>
      <c r="H20" s="14">
        <f t="shared" si="0"/>
        <v>9.5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Směrový aport</v>
      </c>
      <c r="D21" s="252"/>
      <c r="E21" s="25">
        <v>0</v>
      </c>
      <c r="F21" s="36">
        <f>IF((C8="OBZ"),(Vstup!S12),IF((C8="OB1"),(Vstup!S30),IF((C8="OB2"),(Vstup!S48),IF((C8="OB3"),(Vstup!S66)))))</f>
        <v>3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Pachové rozlišování</v>
      </c>
      <c r="D22" s="252"/>
      <c r="E22" s="25">
        <v>9.5</v>
      </c>
      <c r="F22" s="36">
        <f>IF((C8="OBZ"),(Vstup!S13),IF((C8="OB1"),(Vstup!S31),IF((C8="OB2"),(Vstup!S49),IF((C8="OB3"),(Vstup!S67)))))</f>
        <v>4</v>
      </c>
      <c r="G22" s="34">
        <f t="shared" si="1"/>
        <v>38</v>
      </c>
      <c r="H22" s="14">
        <f t="shared" si="0"/>
        <v>9.5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Ovladatelnost na dálku</v>
      </c>
      <c r="D23" s="252"/>
      <c r="E23" s="25">
        <v>5</v>
      </c>
      <c r="F23" s="36">
        <f>IF((C8="OBZ"),(Vstup!S14),IF((C8="OB1"),(Vstup!S32),IF((C8="OB2"),(Vstup!S50),IF((C8="OB3"),(Vstup!S68)))))</f>
        <v>4</v>
      </c>
      <c r="G23" s="34">
        <f t="shared" si="1"/>
        <v>20</v>
      </c>
      <c r="H23" s="14">
        <f t="shared" si="0"/>
        <v>5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Aport se skokem přes překážku</v>
      </c>
      <c r="D24" s="252"/>
      <c r="E24" s="25">
        <v>9</v>
      </c>
      <c r="F24" s="36">
        <f>IF((C8="OBZ"),(Vstup!S15),IF((C8="OB1"),(Vstup!S33),IF((C8="OB2"),(Vstup!S51),IF((C8="OB3"),(Vstup!S69)))))</f>
        <v>3</v>
      </c>
      <c r="G24" s="34">
        <f t="shared" si="1"/>
        <v>27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29">
        <v>5</v>
      </c>
      <c r="F25" s="49">
        <f>IF((C8="OBZ"),(Vstup!S16),IF((C8="OB1"),(Vstup!S34),IF((C8="OB2"),(Vstup!S52),IF((C8="OB3"),(Vstup!S70)))))</f>
        <v>2</v>
      </c>
      <c r="G25" s="35">
        <f>E25*F25</f>
        <v>10</v>
      </c>
      <c r="H25" s="14">
        <f t="shared" si="0"/>
        <v>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198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4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+Vstup!B22</f>
        <v>Jitka Ragánová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+Vstup!C22</f>
        <v>Cullen Black z Jbonda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+Vstup!D22</f>
        <v>BOG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+Vstup!E22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162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9" t="str">
        <f>IF((C8="OBZ"),(Vstup!P7),IF((C8="OB1"),(Vstup!P25),IF((C8="OB2"),(Vstup!P43),IF((C8="OB3"),(Vstup!P61)))))</f>
        <v>Odložení vsedě ve skupině</v>
      </c>
      <c r="D16" s="259"/>
      <c r="E16" s="32">
        <v>8.5</v>
      </c>
      <c r="F16" s="47">
        <f>IF((C8="OBZ"),(Vstup!S7),IF((C8="OB1"),(Vstup!S25),IF((C8="OB2"),(Vstup!S43),IF((C8="OB3"),(Vstup!S61)))))</f>
        <v>2</v>
      </c>
      <c r="G16" s="48">
        <f>E16*F16</f>
        <v>17</v>
      </c>
      <c r="H16" s="14">
        <f aca="true" t="shared" si="0" ref="H16:H25">IF(D16=0,E16*2,D16+E16)/2</f>
        <v>8.5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str">
        <f>IF((C8="OBZ"),(Vstup!P8),IF((C8="OB1"),(Vstup!P26),IF((C8="OB2"),(Vstup!P44),IF((C8="OB3"),(Vstup!P62)))))</f>
        <v>Chůze u nohy</v>
      </c>
      <c r="D17" s="260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str">
        <f>IF((C8="OBZ"),(Vstup!P9),IF((C8="OB1"),(Vstup!P27),IF((C8="OB2"),(Vstup!P45),IF((C8="OB3"),(Vstup!P63)))))</f>
        <v>Odložení do stoje a do sedu za chůze</v>
      </c>
      <c r="D18" s="252"/>
      <c r="E18" s="25">
        <v>6.5</v>
      </c>
      <c r="F18" s="36">
        <f>IF((C8="OBZ"),(Vstup!S9),IF((C8="OB1"),(Vstup!S27),IF((C8="OB2"),(Vstup!S45),IF((C8="OB3"),(Vstup!S63)))))</f>
        <v>3</v>
      </c>
      <c r="G18" s="34">
        <f>E18*F18</f>
        <v>19.5</v>
      </c>
      <c r="H18" s="14">
        <f t="shared" si="0"/>
        <v>6.5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Přivolání se zastavením</v>
      </c>
      <c r="D19" s="252"/>
      <c r="E19" s="25">
        <v>8</v>
      </c>
      <c r="F19" s="36">
        <f>IF((C8="OBZ"),(Vstup!S10),IF((C8="OB1"),(Vstup!S28),IF((C8="OB2"),(Vstup!S46),IF((C8="OB3"),(Vstup!S64)))))</f>
        <v>4</v>
      </c>
      <c r="G19" s="34">
        <f aca="true" t="shared" si="1" ref="G19:G24">E19*F19</f>
        <v>32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Vyslání do čtverce</v>
      </c>
      <c r="D20" s="252"/>
      <c r="E20" s="25">
        <v>0</v>
      </c>
      <c r="F20" s="36">
        <f>IF((C8="OBZ"),(Vstup!S11),IF((C8="OB1"),(Vstup!S29),IF((C8="OB2"),(Vstup!S47),IF((C8="OB3"),(Vstup!S65)))))</f>
        <v>4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Směrový aport</v>
      </c>
      <c r="D21" s="252"/>
      <c r="E21" s="25">
        <v>5</v>
      </c>
      <c r="F21" s="36">
        <f>IF((C8="OBZ"),(Vstup!S12),IF((C8="OB1"),(Vstup!S30),IF((C8="OB2"),(Vstup!S48),IF((C8="OB3"),(Vstup!S66)))))</f>
        <v>3</v>
      </c>
      <c r="G21" s="34">
        <f t="shared" si="1"/>
        <v>15</v>
      </c>
      <c r="H21" s="14">
        <f t="shared" si="0"/>
        <v>5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Pachové rozlišování</v>
      </c>
      <c r="D22" s="252"/>
      <c r="E22" s="25">
        <v>0</v>
      </c>
      <c r="F22" s="36">
        <f>IF((C8="OBZ"),(Vstup!S13),IF((C8="OB1"),(Vstup!S31),IF((C8="OB2"),(Vstup!S49),IF((C8="OB3"),(Vstup!S67)))))</f>
        <v>4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Ovladatelnost na dálku</v>
      </c>
      <c r="D23" s="252"/>
      <c r="E23" s="25">
        <v>5</v>
      </c>
      <c r="F23" s="36">
        <f>IF((C8="OBZ"),(Vstup!S14),IF((C8="OB1"),(Vstup!S32),IF((C8="OB2"),(Vstup!S50),IF((C8="OB3"),(Vstup!S68)))))</f>
        <v>4</v>
      </c>
      <c r="G23" s="34">
        <f t="shared" si="1"/>
        <v>20</v>
      </c>
      <c r="H23" s="14">
        <f t="shared" si="0"/>
        <v>5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Aport se skokem přes překážku</v>
      </c>
      <c r="D24" s="252"/>
      <c r="E24" s="25">
        <v>6.5</v>
      </c>
      <c r="F24" s="36">
        <f>IF((C8="OBZ"),(Vstup!S15),IF((C8="OB1"),(Vstup!S33),IF((C8="OB2"),(Vstup!S51),IF((C8="OB3"),(Vstup!S69)))))</f>
        <v>3</v>
      </c>
      <c r="G24" s="34">
        <f t="shared" si="1"/>
        <v>19.5</v>
      </c>
      <c r="H24" s="14">
        <f t="shared" si="0"/>
        <v>6.5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162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F26" sqref="F2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+Vstup!B23</f>
        <v>Karla Dostálová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+Vstup!C23</f>
        <v>Darwin z Lodice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+Vstup!D23</f>
        <v>AKE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+Vstup!E23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180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9" t="str">
        <f>IF((C8="OBZ"),(Vstup!P7),IF((C8="OB1"),(Vstup!P25),IF((C8="OB2"),(Vstup!P43),IF((C8="OB3"),(Vstup!P61)))))</f>
        <v>Odložení vsedě ve skupině</v>
      </c>
      <c r="D16" s="259"/>
      <c r="E16" s="32">
        <v>9.5</v>
      </c>
      <c r="F16" s="47">
        <f>IF((C8="OBZ"),(Vstup!S7),IF((C8="OB1"),(Vstup!S25),IF((C8="OB2"),(Vstup!S43),IF((C8="OB3"),(Vstup!S61)))))</f>
        <v>2</v>
      </c>
      <c r="G16" s="48">
        <f>E16*F16</f>
        <v>19</v>
      </c>
      <c r="H16" s="14">
        <f aca="true" t="shared" si="0" ref="H16:H25">IF(D16=0,E16*2,D16+E16)/2</f>
        <v>9.5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str">
        <f>IF((C8="OBZ"),(Vstup!P8),IF((C8="OB1"),(Vstup!P26),IF((C8="OB2"),(Vstup!P44),IF((C8="OB3"),(Vstup!P62)))))</f>
        <v>Chůze u nohy</v>
      </c>
      <c r="D17" s="260"/>
      <c r="E17" s="25">
        <v>8.5</v>
      </c>
      <c r="F17" s="36">
        <f>IF((C8="OBZ"),(Vstup!S8),IF((C8="OB1"),(Vstup!S26),IF((C8="OB2"),(Vstup!S44),IF((C8="OB3"),(Vstup!S62)))))</f>
        <v>3</v>
      </c>
      <c r="G17" s="34">
        <f>E17*F17</f>
        <v>25.5</v>
      </c>
      <c r="H17" s="14">
        <f t="shared" si="0"/>
        <v>8.5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str">
        <f>IF((C8="OBZ"),(Vstup!P9),IF((C8="OB1"),(Vstup!P27),IF((C8="OB2"),(Vstup!P45),IF((C8="OB3"),(Vstup!P63)))))</f>
        <v>Odložení do stoje a do sedu za chůze</v>
      </c>
      <c r="D18" s="252"/>
      <c r="E18" s="25">
        <v>8.5</v>
      </c>
      <c r="F18" s="36">
        <f>IF((C8="OBZ"),(Vstup!S9),IF((C8="OB1"),(Vstup!S27),IF((C8="OB2"),(Vstup!S45),IF((C8="OB3"),(Vstup!S63)))))</f>
        <v>3</v>
      </c>
      <c r="G18" s="34">
        <f>E18*F18</f>
        <v>25.5</v>
      </c>
      <c r="H18" s="14">
        <f t="shared" si="0"/>
        <v>8.5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Přivolání se zastavením</v>
      </c>
      <c r="D19" s="252"/>
      <c r="E19" s="25">
        <v>8</v>
      </c>
      <c r="F19" s="36">
        <f>IF((C8="OBZ"),(Vstup!S10),IF((C8="OB1"),(Vstup!S28),IF((C8="OB2"),(Vstup!S46),IF((C8="OB3"),(Vstup!S64)))))</f>
        <v>4</v>
      </c>
      <c r="G19" s="34">
        <f aca="true" t="shared" si="1" ref="G19:G24">E19*F19</f>
        <v>32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Vyslání do čtverce</v>
      </c>
      <c r="D20" s="252"/>
      <c r="E20" s="25">
        <v>0</v>
      </c>
      <c r="F20" s="36">
        <f>IF((C8="OBZ"),(Vstup!S11),IF((C8="OB1"),(Vstup!S29),IF((C8="OB2"),(Vstup!S47),IF((C8="OB3"),(Vstup!S65)))))</f>
        <v>4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Směrový aport</v>
      </c>
      <c r="D21" s="252"/>
      <c r="E21" s="25">
        <v>8</v>
      </c>
      <c r="F21" s="36">
        <f>IF((C8="OBZ"),(Vstup!S12),IF((C8="OB1"),(Vstup!S30),IF((C8="OB2"),(Vstup!S48),IF((C8="OB3"),(Vstup!S66)))))</f>
        <v>3</v>
      </c>
      <c r="G21" s="34">
        <f t="shared" si="1"/>
        <v>24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Pachové rozlišování</v>
      </c>
      <c r="D22" s="252"/>
      <c r="E22" s="25">
        <v>9</v>
      </c>
      <c r="F22" s="36">
        <f>IF((C8="OBZ"),(Vstup!S13),IF((C8="OB1"),(Vstup!S31),IF((C8="OB2"),(Vstup!S49),IF((C8="OB3"),(Vstup!S67)))))</f>
        <v>4</v>
      </c>
      <c r="G22" s="34">
        <f t="shared" si="1"/>
        <v>36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Ovladatelnost na dálku</v>
      </c>
      <c r="D23" s="252"/>
      <c r="E23" s="25">
        <v>0</v>
      </c>
      <c r="F23" s="36">
        <f>IF((C8="OBZ"),(Vstup!S14),IF((C8="OB1"),(Vstup!S32),IF((C8="OB2"),(Vstup!S50),IF((C8="OB3"),(Vstup!S68)))))</f>
        <v>4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Aport se skokem přes překážku</v>
      </c>
      <c r="D24" s="252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180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6">
      <selection activeCell="E25" sqref="E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+Vstup!B24</f>
        <v>Jitka Peierova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+Vstup!C24</f>
        <v>Dancer von der Herbordsburg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+Vstup!D24</f>
        <v>P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+Vstup!E24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220.5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9" t="str">
        <f>IF((C8="OBZ"),(Vstup!P7),IF((C8="OB1"),(Vstup!P25),IF((C8="OB2"),(Vstup!P43),IF((C8="OB3"),(Vstup!P61)))))</f>
        <v>Odložení vsedě ve skupině</v>
      </c>
      <c r="D16" s="259"/>
      <c r="E16" s="32">
        <v>5</v>
      </c>
      <c r="F16" s="47">
        <f>IF((C8="OBZ"),(Vstup!S7),IF((C8="OB1"),(Vstup!S25),IF((C8="OB2"),(Vstup!S43),IF((C8="OB3"),(Vstup!S61)))))</f>
        <v>3</v>
      </c>
      <c r="G16" s="48">
        <f>E16*F16</f>
        <v>15</v>
      </c>
      <c r="H16" s="14">
        <f aca="true" t="shared" si="0" ref="H16:H25">IF(D16=0,E16*2,D16+E16)/2</f>
        <v>5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0" t="str">
        <f>IF((C8="OBZ"),(Vstup!P8),IF((C8="OB1"),(Vstup!P26),IF((C8="OB2"),(Vstup!P44),IF((C8="OB3"),(Vstup!P62)))))</f>
        <v>Odložení vleže ve skupině</v>
      </c>
      <c r="D17" s="260"/>
      <c r="E17" s="25">
        <v>7</v>
      </c>
      <c r="F17" s="36">
        <f>IF((C8="OBZ"),(Vstup!S8),IF((C8="OB1"),(Vstup!S26),IF((C8="OB2"),(Vstup!S44),IF((C8="OB3"),(Vstup!S62)))))</f>
        <v>2</v>
      </c>
      <c r="G17" s="34">
        <f>E17*F17</f>
        <v>14</v>
      </c>
      <c r="H17" s="14">
        <f t="shared" si="0"/>
        <v>7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2" t="str">
        <f>IF((C8="OBZ"),(Vstup!P9),IF((C8="OB1"),(Vstup!P27),IF((C8="OB2"),(Vstup!P45),IF((C8="OB3"),(Vstup!P63)))))</f>
        <v>Chůze u nohy</v>
      </c>
      <c r="D18" s="252"/>
      <c r="E18" s="25">
        <v>9.5</v>
      </c>
      <c r="F18" s="36">
        <f>IF((C8="OBZ"),(Vstup!S9),IF((C8="OB1"),(Vstup!S27),IF((C8="OB2"),(Vstup!S45),IF((C8="OB3"),(Vstup!S63)))))</f>
        <v>3</v>
      </c>
      <c r="G18" s="34">
        <f>E18*F18</f>
        <v>28.5</v>
      </c>
      <c r="H18" s="14">
        <f t="shared" si="0"/>
        <v>9.5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Odložení za pochodu</v>
      </c>
      <c r="D19" s="252"/>
      <c r="E19" s="25">
        <v>9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Přivolání</v>
      </c>
      <c r="D20" s="252"/>
      <c r="E20" s="25">
        <v>7</v>
      </c>
      <c r="F20" s="36">
        <f>IF((C8="OBZ"),(Vstup!S11),IF((C8="OB1"),(Vstup!S29),IF((C8="OB2"),(Vstup!S47),IF((C8="OB3"),(Vstup!S65)))))</f>
        <v>4</v>
      </c>
      <c r="G20" s="34">
        <f t="shared" si="1"/>
        <v>28</v>
      </c>
      <c r="H20" s="14">
        <f t="shared" si="0"/>
        <v>7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Vyslání do čtverce</v>
      </c>
      <c r="D21" s="252"/>
      <c r="E21" s="25">
        <v>9.5</v>
      </c>
      <c r="F21" s="36">
        <f>IF((C8="OBZ"),(Vstup!S12),IF((C8="OB1"),(Vstup!S30),IF((C8="OB2"),(Vstup!S48),IF((C8="OB3"),(Vstup!S66)))))</f>
        <v>4</v>
      </c>
      <c r="G21" s="34">
        <f t="shared" si="1"/>
        <v>38</v>
      </c>
      <c r="H21" s="14">
        <f t="shared" si="0"/>
        <v>9.5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Směrový aport</v>
      </c>
      <c r="D22" s="252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Aport přes překážku</v>
      </c>
      <c r="D23" s="252"/>
      <c r="E23" s="25">
        <v>6.5</v>
      </c>
      <c r="F23" s="36">
        <f>IF((C8="OBZ"),(Vstup!S14),IF((C8="OB1"),(Vstup!S32),IF((C8="OB2"),(Vstup!S50),IF((C8="OB3"),(Vstup!S68)))))</f>
        <v>3</v>
      </c>
      <c r="G23" s="34">
        <f t="shared" si="1"/>
        <v>19.5</v>
      </c>
      <c r="H23" s="14">
        <f t="shared" si="0"/>
        <v>6.5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Pachové rozlišování</v>
      </c>
      <c r="D24" s="252"/>
      <c r="E24" s="25">
        <v>9.5</v>
      </c>
      <c r="F24" s="36">
        <f>IF((C8="OBZ"),(Vstup!S15),IF((C8="OB1"),(Vstup!S33),IF((C8="OB2"),(Vstup!S51),IF((C8="OB3"),(Vstup!S69)))))</f>
        <v>3</v>
      </c>
      <c r="G24" s="34">
        <f t="shared" si="1"/>
        <v>28.5</v>
      </c>
      <c r="H24" s="14">
        <f t="shared" si="0"/>
        <v>9.5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Ovladatelnost na dálku</v>
      </c>
      <c r="D25" s="253"/>
      <c r="E25" s="29">
        <v>5.5</v>
      </c>
      <c r="F25" s="49">
        <f>IF((C8="OBZ"),(Vstup!S16),IF((C8="OB1"),(Vstup!S34),IF((C8="OB2"),(Vstup!S52),IF((C8="OB3"),(Vstup!S70)))))</f>
        <v>4</v>
      </c>
      <c r="G25" s="35">
        <f>E25*F25</f>
        <v>22</v>
      </c>
      <c r="H25" s="14">
        <f t="shared" si="0"/>
        <v>5.5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220.5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4">
      <selection activeCell="F18" sqref="F18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+Vstup!B25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+Vstup!C25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+Vstup!D25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+Vstup!E25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23" sqref="E23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+Vstup!B26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+Vstup!C26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+Vstup!D26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+Vstup!E26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+Vstup!B27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+Vstup!C27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+Vstup!D27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+Vstup!E27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+Vstup!B28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+Vstup!C28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+Vstup!D28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+Vstup!E28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J6" sqref="J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100" t="s">
        <v>23</v>
      </c>
      <c r="B1" s="101" t="s">
        <v>22</v>
      </c>
      <c r="C1" s="102" t="str">
        <f>+Vstup!I1</f>
        <v>Jitka Procházková</v>
      </c>
      <c r="D1" s="103"/>
      <c r="E1" s="103"/>
      <c r="F1" s="103"/>
      <c r="G1" s="103"/>
      <c r="H1" s="103"/>
      <c r="I1" s="104"/>
    </row>
    <row r="2" spans="1:9" ht="18">
      <c r="A2" s="105" t="s">
        <v>32</v>
      </c>
      <c r="B2" s="76" t="s">
        <v>22</v>
      </c>
      <c r="C2" s="78" t="str">
        <f>+Vstup!I2</f>
        <v>Na Plné Pecky II.</v>
      </c>
      <c r="D2" s="106"/>
      <c r="E2" s="106"/>
      <c r="F2" s="106"/>
      <c r="G2" s="106"/>
      <c r="H2" s="106"/>
      <c r="I2" s="107"/>
    </row>
    <row r="3" spans="1:9" ht="18">
      <c r="A3" s="105" t="s">
        <v>28</v>
      </c>
      <c r="B3" s="76" t="s">
        <v>22</v>
      </c>
      <c r="C3" s="77">
        <f>+Vstup!I3</f>
        <v>41931</v>
      </c>
      <c r="D3" s="106"/>
      <c r="E3" s="106"/>
      <c r="F3" s="106"/>
      <c r="G3" s="106"/>
      <c r="H3" s="106"/>
      <c r="I3" s="107"/>
    </row>
    <row r="4" spans="1:9" ht="18">
      <c r="A4" s="108"/>
      <c r="B4" s="76"/>
      <c r="C4" s="109"/>
      <c r="D4" s="106"/>
      <c r="E4" s="106"/>
      <c r="F4" s="106"/>
      <c r="G4" s="106"/>
      <c r="H4" s="106"/>
      <c r="I4" s="107"/>
    </row>
    <row r="5" spans="1:9" ht="18">
      <c r="A5" s="105" t="s">
        <v>64</v>
      </c>
      <c r="B5" s="76" t="s">
        <v>22</v>
      </c>
      <c r="C5" s="110" t="str">
        <f>+Vstup!B2</f>
        <v>Alexandra Jindová</v>
      </c>
      <c r="D5" s="106"/>
      <c r="E5" s="106"/>
      <c r="F5" s="106"/>
      <c r="G5" s="106"/>
      <c r="H5" s="106"/>
      <c r="I5" s="107"/>
    </row>
    <row r="6" spans="1:9" ht="18">
      <c r="A6" s="105" t="s">
        <v>10</v>
      </c>
      <c r="B6" s="76" t="s">
        <v>22</v>
      </c>
      <c r="C6" s="110" t="str">
        <f>+Vstup!C2</f>
        <v>My Free Man van de Hartenhoeve</v>
      </c>
      <c r="D6" s="106"/>
      <c r="E6" s="106"/>
      <c r="F6" s="106"/>
      <c r="G6" s="106"/>
      <c r="H6" s="106"/>
      <c r="I6" s="107"/>
    </row>
    <row r="7" spans="1:9" ht="18">
      <c r="A7" s="105" t="s">
        <v>11</v>
      </c>
      <c r="B7" s="76" t="s">
        <v>22</v>
      </c>
      <c r="C7" s="110" t="str">
        <f>+Vstup!D2</f>
        <v>BOC</v>
      </c>
      <c r="D7" s="106"/>
      <c r="E7" s="106"/>
      <c r="F7" s="106"/>
      <c r="G7" s="106"/>
      <c r="H7" s="106"/>
      <c r="I7" s="107"/>
    </row>
    <row r="8" spans="1:9" ht="18">
      <c r="A8" s="105" t="s">
        <v>12</v>
      </c>
      <c r="B8" s="76" t="s">
        <v>22</v>
      </c>
      <c r="C8" s="110" t="str">
        <f>+Vstup!E2</f>
        <v>OBZ</v>
      </c>
      <c r="D8" s="106"/>
      <c r="E8" s="106"/>
      <c r="F8" s="106"/>
      <c r="G8" s="106"/>
      <c r="H8" s="106"/>
      <c r="I8" s="107"/>
    </row>
    <row r="9" spans="1:9" ht="16.5" thickBot="1">
      <c r="A9" s="105"/>
      <c r="B9" s="111"/>
      <c r="C9" s="109"/>
      <c r="D9" s="106"/>
      <c r="E9" s="106"/>
      <c r="F9" s="106"/>
      <c r="G9" s="106"/>
      <c r="H9" s="106"/>
      <c r="I9" s="107"/>
    </row>
    <row r="10" spans="1:9" ht="41.25" customHeight="1">
      <c r="A10" s="105" t="s">
        <v>24</v>
      </c>
      <c r="B10" s="76" t="s">
        <v>22</v>
      </c>
      <c r="C10" s="77" t="str">
        <f>+Vstup!I4</f>
        <v>Kristýna Másilková
</v>
      </c>
      <c r="D10" s="247" t="s">
        <v>63</v>
      </c>
      <c r="E10" s="112" t="s">
        <v>30</v>
      </c>
      <c r="F10" s="113"/>
      <c r="G10" s="114"/>
      <c r="H10" s="106"/>
      <c r="I10" s="107"/>
    </row>
    <row r="11" spans="1:9" ht="18">
      <c r="A11" s="105"/>
      <c r="B11" s="76"/>
      <c r="C11" s="77"/>
      <c r="D11" s="248"/>
      <c r="E11" s="115" t="s">
        <v>6</v>
      </c>
      <c r="F11" s="116"/>
      <c r="G11" s="117" t="str">
        <f>IF((C8="OBZ"),(Vstup!T2),IF((C8="OB1"),(Vstup!T20),IF((C8="OB2"),(Vstup!T38),IF((C8="OB3"),(Vstup!T56)))))</f>
        <v>280,0 - 224,0</v>
      </c>
      <c r="H11" s="118"/>
      <c r="I11" s="107"/>
    </row>
    <row r="12" spans="1:9" ht="18">
      <c r="A12" s="105" t="s">
        <v>25</v>
      </c>
      <c r="B12" s="76" t="s">
        <v>22</v>
      </c>
      <c r="C12" s="78" t="str">
        <f>+Vstup!I6</f>
        <v>Bára Potůčková</v>
      </c>
      <c r="D12" s="249"/>
      <c r="E12" s="115" t="s">
        <v>7</v>
      </c>
      <c r="F12" s="116"/>
      <c r="G12" s="117" t="str">
        <f>IF((C8="OBZ"),(Vstup!T3),IF((C8="OB1"),(Vstup!T21),IF((C8="OB2"),(Vstup!T39),IF((C8="OB3"),(Vstup!T57)))))</f>
        <v>223,9 - 196,0</v>
      </c>
      <c r="H12" s="106"/>
      <c r="I12" s="107"/>
    </row>
    <row r="13" spans="1:9" ht="20.25">
      <c r="A13" s="105"/>
      <c r="B13" s="76"/>
      <c r="C13" s="78"/>
      <c r="D13" s="45">
        <v>0</v>
      </c>
      <c r="E13" s="119" t="s">
        <v>8</v>
      </c>
      <c r="F13" s="120"/>
      <c r="G13" s="117" t="str">
        <f>IF((C8="OBZ"),(Vstup!T4),IF((C8="OB1"),(Vstup!T22),IF((C8="OB2"),(Vstup!T40),IF((C8="OB3"),(Vstup!T58)))))</f>
        <v>195,9 - 140,0</v>
      </c>
      <c r="H13" s="106"/>
      <c r="I13" s="107"/>
    </row>
    <row r="14" spans="1:9" ht="20.25" customHeight="1" thickBot="1">
      <c r="A14" s="137"/>
      <c r="B14" s="79"/>
      <c r="C14" s="78"/>
      <c r="D14" s="138">
        <f>IF(D13="DISK","DISK",(+G26+D13))</f>
        <v>238.5</v>
      </c>
      <c r="E14" s="80" t="s">
        <v>31</v>
      </c>
      <c r="F14" s="81"/>
      <c r="G14" s="121" t="str">
        <f>IF((C8)="OBZ",(A15),IF((C8)="OB1",(A16),IF((C8)="OB2",(A17),IF((C8)="OB3",(A18)))))</f>
        <v>Výborný</v>
      </c>
      <c r="H14" s="106"/>
      <c r="I14" s="107"/>
    </row>
    <row r="15" spans="1:9" ht="16.5" thickBot="1">
      <c r="A15" s="139" t="str">
        <f>IF(D14="DISK","Diskvalifikace",IF(D14&gt;223.99,"Výborný",IF(D14&gt;195.99,"Velmi dobrý",IF(D14&gt;139.99,"Dobrý",IF(D14&lt;140,"Nehodnocen")))))</f>
        <v>Výborný</v>
      </c>
      <c r="B15" s="82" t="s">
        <v>0</v>
      </c>
      <c r="C15" s="239" t="s">
        <v>1</v>
      </c>
      <c r="D15" s="240"/>
      <c r="E15" s="136" t="s">
        <v>49</v>
      </c>
      <c r="F15" s="83" t="s">
        <v>21</v>
      </c>
      <c r="G15" s="85" t="s">
        <v>2</v>
      </c>
      <c r="H15" s="106"/>
      <c r="I15" s="107"/>
    </row>
    <row r="16" spans="1:9" ht="14.25" customHeight="1">
      <c r="A16" s="139" t="str">
        <f>IF(D14="DISK","Diskvalifikace",IF(D14&gt;223.99,"Výborný",IF(D14&gt;195.99,"Velmi dobrý",IF(D14&gt;139.99,"Dobrý",IF(D14&lt;140,"Nehodnocen")))))</f>
        <v>Výborný</v>
      </c>
      <c r="B16" s="140">
        <v>1</v>
      </c>
      <c r="C16" s="250" t="str">
        <f>IF((C8="OBZ"),(Vstup!P7),IF((C8="OB1"),(Vstup!P25),IF((C8="OB2"),(Vstup!P43),IF((C8="OB3"),(Vstup!P61)))))</f>
        <v>Odložení vleže ve skupině</v>
      </c>
      <c r="D16" s="250"/>
      <c r="E16" s="32">
        <v>9.5</v>
      </c>
      <c r="F16" s="122">
        <f>IF((C8="OBZ"),(Vstup!S7),IF((C8="OB1"),(Vstup!S25),IF((C8="OB2"),(Vstup!S43),IF((C8="OB3"),(Vstup!S61)))))</f>
        <v>2</v>
      </c>
      <c r="G16" s="123">
        <f>E16*F16</f>
        <v>19</v>
      </c>
      <c r="H16" s="124">
        <f aca="true" t="shared" si="0" ref="H16:H25">IF(D16=0,E16*2,D16+E16)/2</f>
        <v>9.5</v>
      </c>
      <c r="I16" s="107"/>
    </row>
    <row r="17" spans="1:9" ht="14.25" customHeight="1">
      <c r="A17" s="139" t="str">
        <f>IF(D14="DISK","Diskvalifikace",IF(D14&gt;255.99,"Výborný",IF(D14&gt;224.99,"Velmi dobrý",IF(D14&gt;191.99,"Dobrý",IF(D14&lt;192,"Nehodnocen")))))</f>
        <v>Velmi dobrý</v>
      </c>
      <c r="B17" s="88">
        <v>2</v>
      </c>
      <c r="C17" s="251" t="str">
        <f>IF((C8="OBZ"),(Vstup!P8),IF((C8="OB1"),(Vstup!P26),IF((C8="OB2"),(Vstup!P44),IF((C8="OB3"),(Vstup!P62)))))</f>
        <v>Chůze u nohy</v>
      </c>
      <c r="D17" s="251"/>
      <c r="E17" s="25">
        <v>9.5</v>
      </c>
      <c r="F17" s="125">
        <f>IF((C8="OBZ"),(Vstup!S8),IF((C8="OB1"),(Vstup!S26),IF((C8="OB2"),(Vstup!S44),IF((C8="OB3"),(Vstup!S62)))))</f>
        <v>3</v>
      </c>
      <c r="G17" s="126">
        <f>E17*F17</f>
        <v>28.5</v>
      </c>
      <c r="H17" s="124">
        <f t="shared" si="0"/>
        <v>9.5</v>
      </c>
      <c r="I17" s="107"/>
    </row>
    <row r="18" spans="1:9" ht="14.25" customHeight="1">
      <c r="A18" s="139" t="str">
        <f>IF(D14="DISK","Diskvalifikace",IF(D14&gt;255.99,"Výborný",IF(D14&gt;224.99,"Velmi dobrý",IF(D14&gt;191.99,"Dobrý",IF(D14&lt;192,"Nehodnocen")))))</f>
        <v>Velmi dobrý</v>
      </c>
      <c r="B18" s="88">
        <v>3</v>
      </c>
      <c r="C18" s="246" t="str">
        <f>IF((C8="OBZ"),(Vstup!P9),IF((C8="OB1"),(Vstup!P27),IF((C8="OB2"),(Vstup!P45),IF((C8="OB3"),(Vstup!P63)))))</f>
        <v>Odložení do lehu za chůze</v>
      </c>
      <c r="D18" s="246"/>
      <c r="E18" s="25">
        <v>0</v>
      </c>
      <c r="F18" s="125">
        <f>IF((C8="OBZ"),(Vstup!S9),IF((C8="OB1"),(Vstup!S27),IF((C8="OB2"),(Vstup!S45),IF((C8="OB3"),(Vstup!S63)))))</f>
        <v>3</v>
      </c>
      <c r="G18" s="126">
        <f>E18*F18</f>
        <v>0</v>
      </c>
      <c r="H18" s="124">
        <f t="shared" si="0"/>
        <v>0</v>
      </c>
      <c r="I18" s="107"/>
    </row>
    <row r="19" spans="1:9" ht="14.25" customHeight="1">
      <c r="A19" s="141"/>
      <c r="B19" s="88">
        <v>4</v>
      </c>
      <c r="C19" s="246" t="str">
        <f>IF((C8="OBZ"),(Vstup!P10),IF((C8="OB1"),(Vstup!P28),IF((C8="OB2"),(Vstup!P46),IF((C8="OB3"),(Vstup!P64)))))</f>
        <v>Přivolání </v>
      </c>
      <c r="D19" s="246"/>
      <c r="E19" s="25">
        <v>9.5</v>
      </c>
      <c r="F19" s="125">
        <f>IF((C8="OBZ"),(Vstup!S10),IF((C8="OB1"),(Vstup!S28),IF((C8="OB2"),(Vstup!S46),IF((C8="OB3"),(Vstup!S64)))))</f>
        <v>3</v>
      </c>
      <c r="G19" s="126">
        <f aca="true" t="shared" si="1" ref="G19:G24">E19*F19</f>
        <v>28.5</v>
      </c>
      <c r="H19" s="124">
        <f t="shared" si="0"/>
        <v>9.5</v>
      </c>
      <c r="I19" s="107"/>
    </row>
    <row r="20" spans="1:9" ht="14.25" customHeight="1">
      <c r="A20" s="141"/>
      <c r="B20" s="88">
        <v>5</v>
      </c>
      <c r="C20" s="246" t="str">
        <f>IF((C8="OBZ"),(Vstup!P11),IF((C8="OB1"),(Vstup!P29),IF((C8="OB2"),(Vstup!P47),IF((C8="OB3"),(Vstup!P65)))))</f>
        <v>Odložení do sedu za chůze</v>
      </c>
      <c r="D20" s="246"/>
      <c r="E20" s="25">
        <v>10</v>
      </c>
      <c r="F20" s="125">
        <f>IF((C8="OBZ"),(Vstup!S11),IF((C8="OB1"),(Vstup!S29),IF((C8="OB2"),(Vstup!S47),IF((C8="OB3"),(Vstup!S65)))))</f>
        <v>3</v>
      </c>
      <c r="G20" s="126">
        <f t="shared" si="1"/>
        <v>30</v>
      </c>
      <c r="H20" s="124">
        <f t="shared" si="0"/>
        <v>10</v>
      </c>
      <c r="I20" s="107"/>
    </row>
    <row r="21" spans="1:9" ht="14.25" customHeight="1">
      <c r="A21" s="141"/>
      <c r="B21" s="88">
        <v>6</v>
      </c>
      <c r="C21" s="246" t="str">
        <f>IF((C8="OBZ"),(Vstup!P12),IF((C8="OB1"),(Vstup!P30),IF((C8="OB2"),(Vstup!P48),IF((C8="OB3"),(Vstup!P66)))))</f>
        <v>Vyslání do čtverce </v>
      </c>
      <c r="D21" s="246"/>
      <c r="E21" s="25">
        <v>8</v>
      </c>
      <c r="F21" s="125">
        <f>IF((C8="OBZ"),(Vstup!S12),IF((C8="OB1"),(Vstup!S30),IF((C8="OB2"),(Vstup!S48),IF((C8="OB3"),(Vstup!S66)))))</f>
        <v>3</v>
      </c>
      <c r="G21" s="126">
        <f t="shared" si="1"/>
        <v>24</v>
      </c>
      <c r="H21" s="124">
        <f t="shared" si="0"/>
        <v>8</v>
      </c>
      <c r="I21" s="107"/>
    </row>
    <row r="22" spans="1:9" ht="14.25" customHeight="1">
      <c r="A22" s="141"/>
      <c r="B22" s="88">
        <v>7</v>
      </c>
      <c r="C22" s="246" t="str">
        <f>IF((C8="OBZ"),(Vstup!P13),IF((C8="OB1"),(Vstup!P31),IF((C8="OB2"),(Vstup!P49),IF((C8="OB3"),(Vstup!P67)))))</f>
        <v>Držení aportovací činky</v>
      </c>
      <c r="D22" s="246"/>
      <c r="E22" s="25">
        <v>10</v>
      </c>
      <c r="F22" s="125">
        <f>IF((C8="OBZ"),(Vstup!S13),IF((C8="OB1"),(Vstup!S31),IF((C8="OB2"),(Vstup!S49),IF((C8="OB3"),(Vstup!S67)))))</f>
        <v>3</v>
      </c>
      <c r="G22" s="126">
        <f t="shared" si="1"/>
        <v>30</v>
      </c>
      <c r="H22" s="124">
        <f t="shared" si="0"/>
        <v>10</v>
      </c>
      <c r="I22" s="107"/>
    </row>
    <row r="23" spans="1:9" ht="14.25" customHeight="1">
      <c r="A23" s="141"/>
      <c r="B23" s="88">
        <v>8</v>
      </c>
      <c r="C23" s="246" t="str">
        <f>IF((C8="OBZ"),(Vstup!P14),IF((C8="OB1"),(Vstup!P32),IF((C8="OB2"),(Vstup!P50),IF((C8="OB3"),(Vstup!P68)))))</f>
        <v>Ovladatelnost na dálku</v>
      </c>
      <c r="D23" s="246"/>
      <c r="E23" s="25">
        <v>9.5</v>
      </c>
      <c r="F23" s="125">
        <f>IF((C8="OBZ"),(Vstup!S14),IF((C8="OB1"),(Vstup!S32),IF((C8="OB2"),(Vstup!S50),IF((C8="OB3"),(Vstup!S68)))))</f>
        <v>3</v>
      </c>
      <c r="G23" s="126">
        <f t="shared" si="1"/>
        <v>28.5</v>
      </c>
      <c r="H23" s="124">
        <f t="shared" si="0"/>
        <v>9.5</v>
      </c>
      <c r="I23" s="107"/>
    </row>
    <row r="24" spans="1:9" ht="14.25" customHeight="1">
      <c r="A24" s="141"/>
      <c r="B24" s="88">
        <v>9</v>
      </c>
      <c r="C24" s="246" t="str">
        <f>IF((C8="OBZ"),(Vstup!P15),IF((C8="OB1"),(Vstup!P33),IF((C8="OB2"),(Vstup!P51),IF((C8="OB3"),(Vstup!P69)))))</f>
        <v>Skok přes překážku</v>
      </c>
      <c r="D24" s="246"/>
      <c r="E24" s="25">
        <v>10</v>
      </c>
      <c r="F24" s="125">
        <f>IF((C8="OBZ"),(Vstup!S15),IF((C8="OB1"),(Vstup!S33),IF((C8="OB2"),(Vstup!S51),IF((C8="OB3"),(Vstup!S69)))))</f>
        <v>3</v>
      </c>
      <c r="G24" s="126">
        <f t="shared" si="1"/>
        <v>30</v>
      </c>
      <c r="H24" s="124">
        <f t="shared" si="0"/>
        <v>10</v>
      </c>
      <c r="I24" s="107"/>
    </row>
    <row r="25" spans="1:9" ht="14.25" customHeight="1" thickBot="1">
      <c r="A25" s="141"/>
      <c r="B25" s="142">
        <v>10</v>
      </c>
      <c r="C25" s="245" t="str">
        <f>IF((C8="OBZ"),(Vstup!P16),IF((C8="OB1"),(Vstup!P34),IF((C8="OB2"),(Vstup!P52),IF((C8="OB3"),(Vstup!P70)))))</f>
        <v>Všeobecný dojem</v>
      </c>
      <c r="D25" s="245"/>
      <c r="E25" s="29">
        <v>10</v>
      </c>
      <c r="F25" s="127">
        <f>IF((C8="OBZ"),(Vstup!S16),IF((C8="OB1"),(Vstup!S34),IF((C8="OB2"),(Vstup!S52),IF((C8="OB3"),(Vstup!S70)))))</f>
        <v>2</v>
      </c>
      <c r="G25" s="128">
        <f>E25*F25</f>
        <v>20</v>
      </c>
      <c r="H25" s="124">
        <f t="shared" si="0"/>
        <v>10</v>
      </c>
      <c r="I25" s="107"/>
    </row>
    <row r="26" spans="1:9" ht="20.25" thickBot="1">
      <c r="A26" s="141"/>
      <c r="B26" s="143"/>
      <c r="C26" s="129" t="s">
        <v>29</v>
      </c>
      <c r="D26" s="129"/>
      <c r="E26" s="129"/>
      <c r="F26" s="129"/>
      <c r="G26" s="130">
        <f>SUM(G16:G25)</f>
        <v>238.5</v>
      </c>
      <c r="H26" s="131"/>
      <c r="I26" s="107"/>
    </row>
    <row r="27" spans="1:9" ht="15.75" thickBot="1">
      <c r="A27" s="144"/>
      <c r="B27" s="145"/>
      <c r="C27" s="132"/>
      <c r="D27" s="132"/>
      <c r="E27" s="132"/>
      <c r="F27" s="132"/>
      <c r="G27" s="133"/>
      <c r="H27" s="134"/>
      <c r="I27" s="135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19:D19"/>
    <mergeCell ref="D10:D12"/>
    <mergeCell ref="C15:D15"/>
    <mergeCell ref="C16:D16"/>
    <mergeCell ref="C17:D17"/>
    <mergeCell ref="C18:D18"/>
    <mergeCell ref="C25:D25"/>
    <mergeCell ref="C24:D24"/>
    <mergeCell ref="C23:D23"/>
    <mergeCell ref="C22:D22"/>
    <mergeCell ref="C21:D21"/>
    <mergeCell ref="C20:D20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+Vstup!B29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+Vstup!C29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+Vstup!D29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+Vstup!B30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+Vstup!C30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+Vstup!D30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+Vstup!E30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+Vstup!B31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+Vstup!C31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+Vstup!D31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+Vstup!E31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+Vstup!B32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+Vstup!C32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+Vstup!D32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+Vstup!E32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C8" sqref="C8 A15:A18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+Vstup!B33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+Vstup!C33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+Vstup!D33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+Vstup!E33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+Vstup!B34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+Vstup!C34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+Vstup!D34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+Vstup!E34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+Vstup!B35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+Vstup!C35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+Vstup!D35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+Vstup!E35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+Vstup!B36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+Vstup!C36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+Vstup!D36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+Vstup!E36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+Vstup!B37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+Vstup!C37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+Vstup!D37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+Vstup!E37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+Vstup!B38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+Vstup!C38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+Vstup!D38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+Vstup!E38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21" sqref="E2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+Vstup!B3</f>
        <v>Petra Žáková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+Vstup!C3</f>
        <v>Bess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+Vstup!D3</f>
        <v>NO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+Vstup!E3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153.5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9" t="str">
        <f>IF((C8="OBZ"),(Vstup!P7),IF((C8="OB1"),(Vstup!P25),IF((C8="OB2"),(Vstup!P43),IF((C8="OB3"),(Vstup!P61)))))</f>
        <v>Odložení vleže ve skupině</v>
      </c>
      <c r="D16" s="259"/>
      <c r="E16" s="32">
        <v>0</v>
      </c>
      <c r="F16" s="47">
        <f>IF((C8="OBZ"),(Vstup!S7),IF((C8="OB1"),(Vstup!S25),IF((C8="OB2"),(Vstup!S43),IF((C8="OB3"),(Vstup!S61)))))</f>
        <v>2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str">
        <f>IF((C8="OBZ"),(Vstup!P8),IF((C8="OB1"),(Vstup!P26),IF((C8="OB2"),(Vstup!P44),IF((C8="OB3"),(Vstup!P62)))))</f>
        <v>Chůze u nohy</v>
      </c>
      <c r="D17" s="260"/>
      <c r="E17" s="25">
        <v>9</v>
      </c>
      <c r="F17" s="36">
        <f>IF((C8="OBZ"),(Vstup!S8),IF((C8="OB1"),(Vstup!S26),IF((C8="OB2"),(Vstup!S44),IF((C8="OB3"),(Vstup!S62)))))</f>
        <v>3</v>
      </c>
      <c r="G17" s="34">
        <f>E17*F17</f>
        <v>27</v>
      </c>
      <c r="H17" s="14">
        <f t="shared" si="0"/>
        <v>9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str">
        <f>IF((C8="OBZ"),(Vstup!P9),IF((C8="OB1"),(Vstup!P27),IF((C8="OB2"),(Vstup!P45),IF((C8="OB3"),(Vstup!P63)))))</f>
        <v>Odložení do lehu za chůze</v>
      </c>
      <c r="D18" s="252"/>
      <c r="E18" s="25">
        <v>7.5</v>
      </c>
      <c r="F18" s="36">
        <f>IF((C8="OBZ"),(Vstup!S9),IF((C8="OB1"),(Vstup!S27),IF((C8="OB2"),(Vstup!S45),IF((C8="OB3"),(Vstup!S63)))))</f>
        <v>3</v>
      </c>
      <c r="G18" s="34">
        <f>E18*F18</f>
        <v>22.5</v>
      </c>
      <c r="H18" s="14">
        <f t="shared" si="0"/>
        <v>7.5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Přivolání </v>
      </c>
      <c r="D19" s="252"/>
      <c r="E19" s="25">
        <v>9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Odložení do sedu za chůze</v>
      </c>
      <c r="D20" s="252"/>
      <c r="E20" s="25">
        <v>0</v>
      </c>
      <c r="F20" s="36">
        <f>IF((C8="OBZ"),(Vstup!S11),IF((C8="OB1"),(Vstup!S29),IF((C8="OB2"),(Vstup!S47),IF((C8="OB3"),(Vstup!S65)))))</f>
        <v>3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Vyslání do čtverce </v>
      </c>
      <c r="D21" s="252"/>
      <c r="E21" s="25">
        <v>0</v>
      </c>
      <c r="F21" s="36">
        <f>IF((C8="OBZ"),(Vstup!S12),IF((C8="OB1"),(Vstup!S30),IF((C8="OB2"),(Vstup!S48),IF((C8="OB3"),(Vstup!S66)))))</f>
        <v>3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Držení aportovací činky</v>
      </c>
      <c r="D22" s="252"/>
      <c r="E22" s="25">
        <v>9.5</v>
      </c>
      <c r="F22" s="36">
        <f>IF((C8="OBZ"),(Vstup!S13),IF((C8="OB1"),(Vstup!S31),IF((C8="OB2"),(Vstup!S49),IF((C8="OB3"),(Vstup!S67)))))</f>
        <v>3</v>
      </c>
      <c r="G22" s="34">
        <f t="shared" si="1"/>
        <v>28.5</v>
      </c>
      <c r="H22" s="14">
        <f t="shared" si="0"/>
        <v>9.5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Ovladatelnost na dálku</v>
      </c>
      <c r="D23" s="252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Skok přes překážku</v>
      </c>
      <c r="D24" s="252"/>
      <c r="E24" s="25">
        <v>9.5</v>
      </c>
      <c r="F24" s="36">
        <f>IF((C8="OBZ"),(Vstup!S15),IF((C8="OB1"),(Vstup!S33),IF((C8="OB2"),(Vstup!S51),IF((C8="OB3"),(Vstup!S69)))))</f>
        <v>3</v>
      </c>
      <c r="G24" s="34">
        <f t="shared" si="1"/>
        <v>28.5</v>
      </c>
      <c r="H24" s="14">
        <f t="shared" si="0"/>
        <v>9.5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153.5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+Vstup!B39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+Vstup!C39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+Vstup!D39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+Vstup!B40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+Vstup!C40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+Vstup!D40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+Vstup!E40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+Vstup!B41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+Vstup!C41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+Vstup!D41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+Vstup!E41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+Vstup!B42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+Vstup!C42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+Vstup!D42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+Vstup!E42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+Vstup!B43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+Vstup!C43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+Vstup!D43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+Vstup!E43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+Vstup!B44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+Vstup!C44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+Vstup!D44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+Vstup!E44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+Vstup!B45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+Vstup!C45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+Vstup!D45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+Vstup!E45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+Vstup!B46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+Vstup!C46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+Vstup!D46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+Vstup!E46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+Vstup!B47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+Vstup!C47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+Vstup!D47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+Vstup!E47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+Vstup!B48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+Vstup!C48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+Vstup!D48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+Vstup!E48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5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+Vstup!B4</f>
        <v>Nikol Hortová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+Vstup!C4</f>
        <v>Skovfarmen´s Black Fiendish Fairy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+Vstup!D4</f>
        <v>AKE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+Vstup!E4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130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str">
        <f>IF((C8="OBZ"),(Vstup!P7),IF((C8="OB1"),(Vstup!P25),IF((C8="OB2"),(Vstup!P43),IF((C8="OB3"),(Vstup!P61)))))</f>
        <v>Odložení vleže ve skupině</v>
      </c>
      <c r="D16" s="259"/>
      <c r="E16" s="32">
        <v>7.5</v>
      </c>
      <c r="F16" s="47">
        <f>IF((C8="OBZ"),(Vstup!S7),IF((C8="OB1"),(Vstup!S25),IF((C8="OB2"),(Vstup!S43),IF((C8="OB3"),(Vstup!S61)))))</f>
        <v>2</v>
      </c>
      <c r="G16" s="48">
        <f>E16*F16</f>
        <v>15</v>
      </c>
      <c r="H16" s="14">
        <f aca="true" t="shared" si="0" ref="H16:H25">IF(D16=0,E16*2,D16+E16)/2</f>
        <v>7.5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str">
        <f>IF((C8="OBZ"),(Vstup!P8),IF((C8="OB1"),(Vstup!P26),IF((C8="OB2"),(Vstup!P44),IF((C8="OB3"),(Vstup!P62)))))</f>
        <v>Chůze u nohy</v>
      </c>
      <c r="D17" s="260"/>
      <c r="E17" s="25">
        <v>6.5</v>
      </c>
      <c r="F17" s="36">
        <f>IF((C8="OBZ"),(Vstup!S8),IF((C8="OB1"),(Vstup!S26),IF((C8="OB2"),(Vstup!S44),IF((C8="OB3"),(Vstup!S62)))))</f>
        <v>3</v>
      </c>
      <c r="G17" s="34">
        <f>E17*F17</f>
        <v>19.5</v>
      </c>
      <c r="H17" s="14">
        <f t="shared" si="0"/>
        <v>6.5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str">
        <f>IF((C8="OBZ"),(Vstup!P9),IF((C8="OB1"),(Vstup!P27),IF((C8="OB2"),(Vstup!P45),IF((C8="OB3"),(Vstup!P63)))))</f>
        <v>Odložení do lehu za chůze</v>
      </c>
      <c r="D18" s="252"/>
      <c r="E18" s="25">
        <v>0</v>
      </c>
      <c r="F18" s="36">
        <f>IF((C8="OBZ"),(Vstup!S9),IF((C8="OB1"),(Vstup!S27),IF((C8="OB2"),(Vstup!S45),IF((C8="OB3"),(Vstup!S63)))))</f>
        <v>3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Přivolání </v>
      </c>
      <c r="D19" s="252"/>
      <c r="E19" s="25">
        <v>7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21</v>
      </c>
      <c r="H19" s="14">
        <f t="shared" si="0"/>
        <v>7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Odložení do sedu za chůze</v>
      </c>
      <c r="D20" s="252"/>
      <c r="E20" s="25">
        <v>7.5</v>
      </c>
      <c r="F20" s="36">
        <f>IF((C8="OBZ"),(Vstup!S11),IF((C8="OB1"),(Vstup!S29),IF((C8="OB2"),(Vstup!S47),IF((C8="OB3"),(Vstup!S65)))))</f>
        <v>3</v>
      </c>
      <c r="G20" s="34">
        <f t="shared" si="1"/>
        <v>22.5</v>
      </c>
      <c r="H20" s="14">
        <f t="shared" si="0"/>
        <v>7.5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Vyslání do čtverce </v>
      </c>
      <c r="D21" s="252"/>
      <c r="E21" s="25">
        <v>0</v>
      </c>
      <c r="F21" s="36">
        <f>IF((C8="OBZ"),(Vstup!S12),IF((C8="OB1"),(Vstup!S30),IF((C8="OB2"),(Vstup!S48),IF((C8="OB3"),(Vstup!S66)))))</f>
        <v>3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Držení aportovací činky</v>
      </c>
      <c r="D22" s="252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Ovladatelnost na dálku</v>
      </c>
      <c r="D23" s="252"/>
      <c r="E23" s="25">
        <v>6</v>
      </c>
      <c r="F23" s="36">
        <f>IF((C8="OBZ"),(Vstup!S14),IF((C8="OB1"),(Vstup!S32),IF((C8="OB2"),(Vstup!S50),IF((C8="OB3"),(Vstup!S68)))))</f>
        <v>3</v>
      </c>
      <c r="G23" s="34">
        <f t="shared" si="1"/>
        <v>18</v>
      </c>
      <c r="H23" s="14">
        <f t="shared" si="0"/>
        <v>6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Skok přes překážku</v>
      </c>
      <c r="D24" s="252"/>
      <c r="E24" s="25">
        <v>7</v>
      </c>
      <c r="F24" s="36">
        <f>IF((C8="OBZ"),(Vstup!S15),IF((C8="OB1"),(Vstup!S33),IF((C8="OB2"),(Vstup!S51),IF((C8="OB3"),(Vstup!S69)))))</f>
        <v>3</v>
      </c>
      <c r="G24" s="34">
        <f t="shared" si="1"/>
        <v>21</v>
      </c>
      <c r="H24" s="14">
        <f t="shared" si="0"/>
        <v>7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29">
        <v>6.5</v>
      </c>
      <c r="F25" s="49">
        <f>IF((C8="OBZ"),(Vstup!S16),IF((C8="OB1"),(Vstup!S34),IF((C8="OB2"),(Vstup!S52),IF((C8="OB3"),(Vstup!S70)))))</f>
        <v>2</v>
      </c>
      <c r="G25" s="35">
        <f>E25*F25</f>
        <v>13</v>
      </c>
      <c r="H25" s="14">
        <f t="shared" si="0"/>
        <v>6.5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130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+Vstup!B49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+Vstup!C49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+Vstup!D49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+Vstup!B50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+Vstup!C50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+Vstup!D50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+Vstup!E50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>
        <f>+Vstup!B51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+Vstup!C51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+Vstup!D51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+Vstup!E51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9" t="b">
        <f>IF((C8="OBZ"),(Vstup!P7),IF((C8="OB1"),(Vstup!P25),IF((C8="OB2"),(Vstup!P43),IF((C8="OB3"),(Vstup!P61)))))</f>
        <v>0</v>
      </c>
      <c r="D16" s="259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b">
        <f>IF((C8="OBZ"),(Vstup!P8),IF((C8="OB1"),(Vstup!P26),IF((C8="OB2"),(Vstup!P44),IF((C8="OB3"),(Vstup!P62)))))</f>
        <v>0</v>
      </c>
      <c r="D17" s="260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b">
        <f>IF((C8="OBZ"),(Vstup!P9),IF((C8="OB1"),(Vstup!P27),IF((C8="OB2"),(Vstup!P45),IF((C8="OB3"),(Vstup!P63)))))</f>
        <v>0</v>
      </c>
      <c r="D18" s="252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b">
        <f>IF((C8="OBZ"),(Vstup!P10),IF((C8="OB1"),(Vstup!P28),IF((C8="OB2"),(Vstup!P46),IF((C8="OB3"),(Vstup!P64)))))</f>
        <v>0</v>
      </c>
      <c r="D19" s="252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2" t="b">
        <f>IF((C8="OBZ"),(Vstup!P11),IF((C8="OB1"),(Vstup!P29),IF((C8="OB2"),(Vstup!P47),IF((C8="OB3"),(Vstup!P65)))))</f>
        <v>0</v>
      </c>
      <c r="D20" s="252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2" t="b">
        <f>IF((C8="OBZ"),(Vstup!P12),IF((C8="OB1"),(Vstup!P30),IF((C8="OB2"),(Vstup!P48),IF((C8="OB3"),(Vstup!P66)))))</f>
        <v>0</v>
      </c>
      <c r="D21" s="252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2" t="b">
        <f>IF((C8="OBZ"),(Vstup!P13),IF((C8="OB1"),(Vstup!P31),IF((C8="OB2"),(Vstup!P49),IF((C8="OB3"),(Vstup!P67)))))</f>
        <v>0</v>
      </c>
      <c r="D22" s="252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2" t="b">
        <f>IF((C8="OBZ"),(Vstup!P14),IF((C8="OB1"),(Vstup!P32),IF((C8="OB2"),(Vstup!P50),IF((C8="OB3"),(Vstup!P68)))))</f>
        <v>0</v>
      </c>
      <c r="D23" s="252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b">
        <f>IF((C8="OBZ"),(Vstup!P15),IF((C8="OB1"),(Vstup!P33),IF((C8="OB2"),(Vstup!P51),IF((C8="OB3"),(Vstup!P69)))))</f>
        <v>0</v>
      </c>
      <c r="D24" s="252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3" t="b">
        <f>IF((C8="OBZ"),(Vstup!P16),IF((C8="OB1"),(Vstup!P34),IF((C8="OB2"),(Vstup!P52),IF((C8="OB3"),(Vstup!P70)))))</f>
        <v>0</v>
      </c>
      <c r="D25" s="253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G22" sqref="G22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+Vstup!B5</f>
        <v>Alena Vaníčková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+Vstup!C5</f>
        <v>Blossom Locyka Fitmin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+Vstup!D5</f>
        <v>BOC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+Vstup!E5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202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9" t="str">
        <f>IF((C8="OBZ"),(Vstup!P7),IF((C8="OB1"),(Vstup!P25),IF((C8="OB2"),(Vstup!P43),IF((C8="OB3"),(Vstup!P61)))))</f>
        <v>Odložení vleže ve skupině</v>
      </c>
      <c r="D16" s="259"/>
      <c r="E16" s="32">
        <v>8</v>
      </c>
      <c r="F16" s="47">
        <f>IF((C8="OBZ"),(Vstup!S7),IF((C8="OB1"),(Vstup!S25),IF((C8="OB2"),(Vstup!S43),IF((C8="OB3"),(Vstup!S61)))))</f>
        <v>2</v>
      </c>
      <c r="G16" s="48">
        <f>E16*F16</f>
        <v>16</v>
      </c>
      <c r="H16" s="14">
        <f aca="true" t="shared" si="0" ref="H16:H25">IF(D16=0,E16*2,D16+E16)/2</f>
        <v>8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0" t="str">
        <f>IF((C8="OBZ"),(Vstup!P8),IF((C8="OB1"),(Vstup!P26),IF((C8="OB2"),(Vstup!P44),IF((C8="OB3"),(Vstup!P62)))))</f>
        <v>Chůze u nohy</v>
      </c>
      <c r="D17" s="260"/>
      <c r="E17" s="25">
        <v>7.5</v>
      </c>
      <c r="F17" s="36">
        <f>IF((C8="OBZ"),(Vstup!S8),IF((C8="OB1"),(Vstup!S26),IF((C8="OB2"),(Vstup!S44),IF((C8="OB3"),(Vstup!S62)))))</f>
        <v>3</v>
      </c>
      <c r="G17" s="34">
        <f>E17*F17</f>
        <v>22.5</v>
      </c>
      <c r="H17" s="14">
        <f t="shared" si="0"/>
        <v>7.5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2" t="str">
        <f>IF((C8="OBZ"),(Vstup!P9),IF((C8="OB1"),(Vstup!P27),IF((C8="OB2"),(Vstup!P45),IF((C8="OB3"),(Vstup!P63)))))</f>
        <v>Odložení do lehu za chůze</v>
      </c>
      <c r="D18" s="252"/>
      <c r="E18" s="25">
        <v>7.5</v>
      </c>
      <c r="F18" s="36">
        <f>IF((C8="OBZ"),(Vstup!S9),IF((C8="OB1"),(Vstup!S27),IF((C8="OB2"),(Vstup!S45),IF((C8="OB3"),(Vstup!S63)))))</f>
        <v>3</v>
      </c>
      <c r="G18" s="34">
        <f>E18*F18</f>
        <v>22.5</v>
      </c>
      <c r="H18" s="14">
        <f t="shared" si="0"/>
        <v>7.5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Přivolání </v>
      </c>
      <c r="D19" s="252"/>
      <c r="E19" s="25">
        <v>9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Odložení do sedu za chůze</v>
      </c>
      <c r="D20" s="252"/>
      <c r="E20" s="25">
        <v>7.5</v>
      </c>
      <c r="F20" s="36">
        <f>IF((C8="OBZ"),(Vstup!S11),IF((C8="OB1"),(Vstup!S29),IF((C8="OB2"),(Vstup!S47),IF((C8="OB3"),(Vstup!S65)))))</f>
        <v>3</v>
      </c>
      <c r="G20" s="34">
        <f t="shared" si="1"/>
        <v>22.5</v>
      </c>
      <c r="H20" s="14">
        <f t="shared" si="0"/>
        <v>7.5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Vyslání do čtverce </v>
      </c>
      <c r="D21" s="252"/>
      <c r="E21" s="25">
        <v>8.5</v>
      </c>
      <c r="F21" s="36">
        <f>IF((C8="OBZ"),(Vstup!S12),IF((C8="OB1"),(Vstup!S30),IF((C8="OB2"),(Vstup!S48),IF((C8="OB3"),(Vstup!S66)))))</f>
        <v>3</v>
      </c>
      <c r="G21" s="34">
        <f t="shared" si="1"/>
        <v>25.5</v>
      </c>
      <c r="H21" s="14">
        <f t="shared" si="0"/>
        <v>8.5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Držení aportovací činky</v>
      </c>
      <c r="D22" s="252"/>
      <c r="E22" s="25">
        <v>8.5</v>
      </c>
      <c r="F22" s="36">
        <f>IF((C8="OBZ"),(Vstup!S13),IF((C8="OB1"),(Vstup!S31),IF((C8="OB2"),(Vstup!S49),IF((C8="OB3"),(Vstup!S67)))))</f>
        <v>3</v>
      </c>
      <c r="G22" s="34">
        <f t="shared" si="1"/>
        <v>25.5</v>
      </c>
      <c r="H22" s="14">
        <f t="shared" si="0"/>
        <v>8.5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Ovladatelnost na dálku</v>
      </c>
      <c r="D23" s="252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Skok přes překážku</v>
      </c>
      <c r="D24" s="252"/>
      <c r="E24" s="25">
        <v>7.5</v>
      </c>
      <c r="F24" s="36">
        <f>IF((C8="OBZ"),(Vstup!S15),IF((C8="OB1"),(Vstup!S33),IF((C8="OB2"),(Vstup!S51),IF((C8="OB3"),(Vstup!S69)))))</f>
        <v>3</v>
      </c>
      <c r="G24" s="34">
        <f t="shared" si="1"/>
        <v>22.5</v>
      </c>
      <c r="H24" s="14">
        <f t="shared" si="0"/>
        <v>7.5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202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E17" sqref="E17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+Vstup!B6</f>
        <v>Lucie Zavoralová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+Vstup!C6</f>
        <v>Harry vom Saarnberg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+Vstup!D6</f>
        <v>ESP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+Vstup!E6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237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9" t="str">
        <f>IF((C8="OBZ"),(Vstup!P7),IF((C8="OB1"),(Vstup!P25),IF((C8="OB2"),(Vstup!P43),IF((C8="OB3"),(Vstup!P61)))))</f>
        <v>Odložení vleže ve skupině</v>
      </c>
      <c r="D16" s="259"/>
      <c r="E16" s="32">
        <v>9.5</v>
      </c>
      <c r="F16" s="47">
        <f>IF((C8="OBZ"),(Vstup!S7),IF((C8="OB1"),(Vstup!S25),IF((C8="OB2"),(Vstup!S43),IF((C8="OB3"),(Vstup!S61)))))</f>
        <v>2</v>
      </c>
      <c r="G16" s="48">
        <f>E16*F16</f>
        <v>19</v>
      </c>
      <c r="H16" s="14">
        <f aca="true" t="shared" si="0" ref="H16:H25">IF(D16=0,E16*2,D16+E16)/2</f>
        <v>9.5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60" t="str">
        <f>IF((C8="OBZ"),(Vstup!P8),IF((C8="OB1"),(Vstup!P26),IF((C8="OB2"),(Vstup!P44),IF((C8="OB3"),(Vstup!P62)))))</f>
        <v>Chůze u nohy</v>
      </c>
      <c r="D17" s="260"/>
      <c r="E17" s="25">
        <v>7.5</v>
      </c>
      <c r="F17" s="36">
        <f>IF((C8="OBZ"),(Vstup!S8),IF((C8="OB1"),(Vstup!S26),IF((C8="OB2"),(Vstup!S44),IF((C8="OB3"),(Vstup!S62)))))</f>
        <v>3</v>
      </c>
      <c r="G17" s="34">
        <f>E17*F17</f>
        <v>22.5</v>
      </c>
      <c r="H17" s="14">
        <f t="shared" si="0"/>
        <v>7.5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2" t="str">
        <f>IF((C8="OBZ"),(Vstup!P9),IF((C8="OB1"),(Vstup!P27),IF((C8="OB2"),(Vstup!P45),IF((C8="OB3"),(Vstup!P63)))))</f>
        <v>Odložení do lehu za chůze</v>
      </c>
      <c r="D18" s="252"/>
      <c r="E18" s="25">
        <v>9</v>
      </c>
      <c r="F18" s="36">
        <f>IF((C8="OBZ"),(Vstup!S9),IF((C8="OB1"),(Vstup!S27),IF((C8="OB2"),(Vstup!S45),IF((C8="OB3"),(Vstup!S63)))))</f>
        <v>3</v>
      </c>
      <c r="G18" s="34">
        <f>E18*F18</f>
        <v>27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Přivolání </v>
      </c>
      <c r="D19" s="252"/>
      <c r="E19" s="25">
        <v>9.5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28.5</v>
      </c>
      <c r="H19" s="14">
        <f t="shared" si="0"/>
        <v>9.5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Odložení do sedu za chůze</v>
      </c>
      <c r="D20" s="252"/>
      <c r="E20" s="25">
        <v>7</v>
      </c>
      <c r="F20" s="36">
        <f>IF((C8="OBZ"),(Vstup!S11),IF((C8="OB1"),(Vstup!S29),IF((C8="OB2"),(Vstup!S47),IF((C8="OB3"),(Vstup!S65)))))</f>
        <v>3</v>
      </c>
      <c r="G20" s="34">
        <f t="shared" si="1"/>
        <v>21</v>
      </c>
      <c r="H20" s="14">
        <f t="shared" si="0"/>
        <v>7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Vyslání do čtverce </v>
      </c>
      <c r="D21" s="252"/>
      <c r="E21" s="25">
        <v>9.5</v>
      </c>
      <c r="F21" s="36">
        <f>IF((C8="OBZ"),(Vstup!S12),IF((C8="OB1"),(Vstup!S30),IF((C8="OB2"),(Vstup!S48),IF((C8="OB3"),(Vstup!S66)))))</f>
        <v>3</v>
      </c>
      <c r="G21" s="34">
        <f t="shared" si="1"/>
        <v>28.5</v>
      </c>
      <c r="H21" s="14">
        <f t="shared" si="0"/>
        <v>9.5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Držení aportovací činky</v>
      </c>
      <c r="D22" s="252"/>
      <c r="E22" s="25">
        <v>5.5</v>
      </c>
      <c r="F22" s="36">
        <f>IF((C8="OBZ"),(Vstup!S13),IF((C8="OB1"),(Vstup!S31),IF((C8="OB2"),(Vstup!S49),IF((C8="OB3"),(Vstup!S67)))))</f>
        <v>3</v>
      </c>
      <c r="G22" s="34">
        <f t="shared" si="1"/>
        <v>16.5</v>
      </c>
      <c r="H22" s="14">
        <f t="shared" si="0"/>
        <v>5.5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Ovladatelnost na dálku</v>
      </c>
      <c r="D23" s="252"/>
      <c r="E23" s="25">
        <v>8</v>
      </c>
      <c r="F23" s="36">
        <f>IF((C8="OBZ"),(Vstup!S14),IF((C8="OB1"),(Vstup!S32),IF((C8="OB2"),(Vstup!S50),IF((C8="OB3"),(Vstup!S68)))))</f>
        <v>3</v>
      </c>
      <c r="G23" s="34">
        <f t="shared" si="1"/>
        <v>24</v>
      </c>
      <c r="H23" s="14">
        <f t="shared" si="0"/>
        <v>8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Skok přes překážku</v>
      </c>
      <c r="D24" s="252"/>
      <c r="E24" s="25">
        <v>10</v>
      </c>
      <c r="F24" s="36">
        <f>IF((C8="OBZ"),(Vstup!S15),IF((C8="OB1"),(Vstup!S33),IF((C8="OB2"),(Vstup!S51),IF((C8="OB3"),(Vstup!S69)))))</f>
        <v>3</v>
      </c>
      <c r="G24" s="34">
        <f t="shared" si="1"/>
        <v>30</v>
      </c>
      <c r="H24" s="14">
        <f t="shared" si="0"/>
        <v>10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237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6">
      <selection activeCell="E17" sqref="E17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+Vstup!B7</f>
        <v>Pavel Beran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+Vstup!C7</f>
        <v>Hammond Ruthless ze Zaglebia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+Vstup!D7</f>
        <v>ASS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+Vstup!E7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191.5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9" t="str">
        <f>IF((C8="OBZ"),(Vstup!P7),IF((C8="OB1"),(Vstup!P25),IF((C8="OB2"),(Vstup!P43),IF((C8="OB3"),(Vstup!P61)))))</f>
        <v>Odložení vleže ve skupině</v>
      </c>
      <c r="D16" s="259"/>
      <c r="E16" s="32">
        <v>7</v>
      </c>
      <c r="F16" s="47">
        <f>IF((C8="OBZ"),(Vstup!S7),IF((C8="OB1"),(Vstup!S25),IF((C8="OB2"),(Vstup!S43),IF((C8="OB3"),(Vstup!S61)))))</f>
        <v>2</v>
      </c>
      <c r="G16" s="48">
        <f>E16*F16</f>
        <v>14</v>
      </c>
      <c r="H16" s="14">
        <f aca="true" t="shared" si="0" ref="H16:H25">IF(D16=0,E16*2,D16+E16)/2</f>
        <v>7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60" t="str">
        <f>IF((C8="OBZ"),(Vstup!P8),IF((C8="OB1"),(Vstup!P26),IF((C8="OB2"),(Vstup!P44),IF((C8="OB3"),(Vstup!P62)))))</f>
        <v>Chůze u nohy</v>
      </c>
      <c r="D17" s="260"/>
      <c r="E17" s="25">
        <v>10</v>
      </c>
      <c r="F17" s="36">
        <f>IF((C8="OBZ"),(Vstup!S8),IF((C8="OB1"),(Vstup!S26),IF((C8="OB2"),(Vstup!S44),IF((C8="OB3"),(Vstup!S62)))))</f>
        <v>3</v>
      </c>
      <c r="G17" s="34">
        <f>E17*F17</f>
        <v>30</v>
      </c>
      <c r="H17" s="14">
        <f t="shared" si="0"/>
        <v>10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2" t="str">
        <f>IF((C8="OBZ"),(Vstup!P9),IF((C8="OB1"),(Vstup!P27),IF((C8="OB2"),(Vstup!P45),IF((C8="OB3"),(Vstup!P63)))))</f>
        <v>Odložení do lehu za chůze</v>
      </c>
      <c r="D18" s="252"/>
      <c r="E18" s="25">
        <v>0</v>
      </c>
      <c r="F18" s="36">
        <f>IF((C8="OBZ"),(Vstup!S9),IF((C8="OB1"),(Vstup!S27),IF((C8="OB2"),(Vstup!S45),IF((C8="OB3"),(Vstup!S63)))))</f>
        <v>3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Přivolání </v>
      </c>
      <c r="D19" s="252"/>
      <c r="E19" s="25">
        <v>9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Odložení do sedu za chůze</v>
      </c>
      <c r="D20" s="252"/>
      <c r="E20" s="25">
        <v>8.5</v>
      </c>
      <c r="F20" s="36">
        <f>IF((C8="OBZ"),(Vstup!S11),IF((C8="OB1"),(Vstup!S29),IF((C8="OB2"),(Vstup!S47),IF((C8="OB3"),(Vstup!S65)))))</f>
        <v>3</v>
      </c>
      <c r="G20" s="34">
        <f t="shared" si="1"/>
        <v>25.5</v>
      </c>
      <c r="H20" s="14">
        <f t="shared" si="0"/>
        <v>8.5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Vyslání do čtverce </v>
      </c>
      <c r="D21" s="252"/>
      <c r="E21" s="25">
        <v>6</v>
      </c>
      <c r="F21" s="36">
        <f>IF((C8="OBZ"),(Vstup!S12),IF((C8="OB1"),(Vstup!S30),IF((C8="OB2"),(Vstup!S48),IF((C8="OB3"),(Vstup!S66)))))</f>
        <v>3</v>
      </c>
      <c r="G21" s="34">
        <f t="shared" si="1"/>
        <v>18</v>
      </c>
      <c r="H21" s="14">
        <f t="shared" si="0"/>
        <v>6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Držení aportovací činky</v>
      </c>
      <c r="D22" s="252"/>
      <c r="E22" s="25">
        <v>9</v>
      </c>
      <c r="F22" s="36">
        <f>IF((C8="OBZ"),(Vstup!S13),IF((C8="OB1"),(Vstup!S31),IF((C8="OB2"),(Vstup!S49),IF((C8="OB3"),(Vstup!S67)))))</f>
        <v>3</v>
      </c>
      <c r="G22" s="34">
        <f t="shared" si="1"/>
        <v>27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Ovladatelnost na dálku</v>
      </c>
      <c r="D23" s="252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Skok přes překážku</v>
      </c>
      <c r="D24" s="252"/>
      <c r="E24" s="25">
        <v>10</v>
      </c>
      <c r="F24" s="36">
        <f>IF((C8="OBZ"),(Vstup!S15),IF((C8="OB1"),(Vstup!S33),IF((C8="OB2"),(Vstup!S51),IF((C8="OB3"),(Vstup!S69)))))</f>
        <v>3</v>
      </c>
      <c r="G24" s="34">
        <f t="shared" si="1"/>
        <v>30</v>
      </c>
      <c r="H24" s="14">
        <f t="shared" si="0"/>
        <v>10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191.5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0">
      <selection activeCell="E17" sqref="E17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Jitka Procházková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Na Plné Pecky II.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>
        <f>+Vstup!I3</f>
        <v>41931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64</v>
      </c>
      <c r="B5" s="18" t="s">
        <v>22</v>
      </c>
      <c r="C5" s="21" t="str">
        <f>+Vstup!B8</f>
        <v>Petra Bursíková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+Vstup!C8</f>
        <v>Gisele Provocativo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+Vstup!D8</f>
        <v>NO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+Vstup!E8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Kristýna Másilková
</v>
      </c>
      <c r="D10" s="254" t="s">
        <v>63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5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Bára Potůčková</v>
      </c>
      <c r="D12" s="256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203.5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7" t="s">
        <v>1</v>
      </c>
      <c r="D15" s="258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9" t="str">
        <f>IF((C8="OBZ"),(Vstup!P7),IF((C8="OB1"),(Vstup!P25),IF((C8="OB2"),(Vstup!P43),IF((C8="OB3"),(Vstup!P61)))))</f>
        <v>Odložení vleže ve skupině</v>
      </c>
      <c r="D16" s="259"/>
      <c r="E16" s="32">
        <v>8</v>
      </c>
      <c r="F16" s="47">
        <f>IF((C8="OBZ"),(Vstup!S7),IF((C8="OB1"),(Vstup!S25),IF((C8="OB2"),(Vstup!S43),IF((C8="OB3"),(Vstup!S61)))))</f>
        <v>2</v>
      </c>
      <c r="G16" s="48">
        <f>E16*F16</f>
        <v>16</v>
      </c>
      <c r="H16" s="14">
        <f aca="true" t="shared" si="0" ref="H16:H25">IF(D16=0,E16*2,D16+E16)/2</f>
        <v>8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60" t="str">
        <f>IF((C8="OBZ"),(Vstup!P8),IF((C8="OB1"),(Vstup!P26),IF((C8="OB2"),(Vstup!P44),IF((C8="OB3"),(Vstup!P62)))))</f>
        <v>Chůze u nohy</v>
      </c>
      <c r="D17" s="260"/>
      <c r="E17" s="25">
        <v>9</v>
      </c>
      <c r="F17" s="36">
        <f>IF((C8="OBZ"),(Vstup!S8),IF((C8="OB1"),(Vstup!S26),IF((C8="OB2"),(Vstup!S44),IF((C8="OB3"),(Vstup!S62)))))</f>
        <v>3</v>
      </c>
      <c r="G17" s="34">
        <f>E17*F17</f>
        <v>27</v>
      </c>
      <c r="H17" s="14">
        <f t="shared" si="0"/>
        <v>9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2" t="str">
        <f>IF((C8="OBZ"),(Vstup!P9),IF((C8="OB1"),(Vstup!P27),IF((C8="OB2"),(Vstup!P45),IF((C8="OB3"),(Vstup!P63)))))</f>
        <v>Odložení do lehu za chůze</v>
      </c>
      <c r="D18" s="252"/>
      <c r="E18" s="25">
        <v>0</v>
      </c>
      <c r="F18" s="36">
        <f>IF((C8="OBZ"),(Vstup!S9),IF((C8="OB1"),(Vstup!S27),IF((C8="OB2"),(Vstup!S45),IF((C8="OB3"),(Vstup!S63)))))</f>
        <v>3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2" t="str">
        <f>IF((C8="OBZ"),(Vstup!P10),IF((C8="OB1"),(Vstup!P28),IF((C8="OB2"),(Vstup!P46),IF((C8="OB3"),(Vstup!P64)))))</f>
        <v>Přivolání </v>
      </c>
      <c r="D19" s="252"/>
      <c r="E19" s="25">
        <v>9.5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28.5</v>
      </c>
      <c r="H19" s="14">
        <f t="shared" si="0"/>
        <v>9.5</v>
      </c>
      <c r="I19" s="60"/>
    </row>
    <row r="20" spans="1:9" ht="14.25" customHeight="1">
      <c r="A20" s="63"/>
      <c r="B20" s="30">
        <v>5</v>
      </c>
      <c r="C20" s="252" t="str">
        <f>IF((C8="OBZ"),(Vstup!P11),IF((C8="OB1"),(Vstup!P29),IF((C8="OB2"),(Vstup!P47),IF((C8="OB3"),(Vstup!P65)))))</f>
        <v>Odložení do sedu za chůze</v>
      </c>
      <c r="D20" s="252"/>
      <c r="E20" s="25">
        <v>9.5</v>
      </c>
      <c r="F20" s="36">
        <f>IF((C8="OBZ"),(Vstup!S11),IF((C8="OB1"),(Vstup!S29),IF((C8="OB2"),(Vstup!S47),IF((C8="OB3"),(Vstup!S65)))))</f>
        <v>3</v>
      </c>
      <c r="G20" s="34">
        <f t="shared" si="1"/>
        <v>28.5</v>
      </c>
      <c r="H20" s="14">
        <f t="shared" si="0"/>
        <v>9.5</v>
      </c>
      <c r="I20" s="60"/>
    </row>
    <row r="21" spans="1:9" ht="14.25" customHeight="1">
      <c r="A21" s="63"/>
      <c r="B21" s="30">
        <v>6</v>
      </c>
      <c r="C21" s="252" t="str">
        <f>IF((C8="OBZ"),(Vstup!P12),IF((C8="OB1"),(Vstup!P30),IF((C8="OB2"),(Vstup!P48),IF((C8="OB3"),(Vstup!P66)))))</f>
        <v>Vyslání do čtverce </v>
      </c>
      <c r="D21" s="252"/>
      <c r="E21" s="25">
        <v>9</v>
      </c>
      <c r="F21" s="36">
        <f>IF((C8="OBZ"),(Vstup!S12),IF((C8="OB1"),(Vstup!S30),IF((C8="OB2"),(Vstup!S48),IF((C8="OB3"),(Vstup!S66)))))</f>
        <v>3</v>
      </c>
      <c r="G21" s="34">
        <f t="shared" si="1"/>
        <v>27</v>
      </c>
      <c r="H21" s="14">
        <f t="shared" si="0"/>
        <v>9</v>
      </c>
      <c r="I21" s="60"/>
    </row>
    <row r="22" spans="1:9" ht="14.25" customHeight="1">
      <c r="A22" s="63"/>
      <c r="B22" s="30">
        <v>7</v>
      </c>
      <c r="C22" s="252" t="str">
        <f>IF((C8="OBZ"),(Vstup!P13),IF((C8="OB1"),(Vstup!P31),IF((C8="OB2"),(Vstup!P49),IF((C8="OB3"),(Vstup!P67)))))</f>
        <v>Držení aportovací činky</v>
      </c>
      <c r="D22" s="252"/>
      <c r="E22" s="25">
        <v>7.5</v>
      </c>
      <c r="F22" s="36">
        <f>IF((C8="OBZ"),(Vstup!S13),IF((C8="OB1"),(Vstup!S31),IF((C8="OB2"),(Vstup!S49),IF((C8="OB3"),(Vstup!S67)))))</f>
        <v>3</v>
      </c>
      <c r="G22" s="34">
        <f t="shared" si="1"/>
        <v>22.5</v>
      </c>
      <c r="H22" s="14">
        <f t="shared" si="0"/>
        <v>7.5</v>
      </c>
      <c r="I22" s="60"/>
    </row>
    <row r="23" spans="1:9" ht="14.25" customHeight="1">
      <c r="A23" s="63"/>
      <c r="B23" s="30">
        <v>8</v>
      </c>
      <c r="C23" s="252" t="str">
        <f>IF((C8="OBZ"),(Vstup!P14),IF((C8="OB1"),(Vstup!P32),IF((C8="OB2"),(Vstup!P50),IF((C8="OB3"),(Vstup!P68)))))</f>
        <v>Ovladatelnost na dálku</v>
      </c>
      <c r="D23" s="252"/>
      <c r="E23" s="25">
        <v>8</v>
      </c>
      <c r="F23" s="36">
        <f>IF((C8="OBZ"),(Vstup!S14),IF((C8="OB1"),(Vstup!S32),IF((C8="OB2"),(Vstup!S50),IF((C8="OB3"),(Vstup!S68)))))</f>
        <v>3</v>
      </c>
      <c r="G23" s="34">
        <f t="shared" si="1"/>
        <v>24</v>
      </c>
      <c r="H23" s="14">
        <f t="shared" si="0"/>
        <v>8</v>
      </c>
      <c r="I23" s="60"/>
    </row>
    <row r="24" spans="1:9" ht="14.25" customHeight="1">
      <c r="A24" s="63"/>
      <c r="B24" s="30">
        <v>9</v>
      </c>
      <c r="C24" s="252" t="str">
        <f>IF((C8="OBZ"),(Vstup!P15),IF((C8="OB1"),(Vstup!P33),IF((C8="OB2"),(Vstup!P51),IF((C8="OB3"),(Vstup!P69)))))</f>
        <v>Skok přes překážku</v>
      </c>
      <c r="D24" s="252"/>
      <c r="E24" s="25">
        <v>10</v>
      </c>
      <c r="F24" s="36">
        <f>IF((C8="OBZ"),(Vstup!S15),IF((C8="OB1"),(Vstup!S33),IF((C8="OB2"),(Vstup!S51),IF((C8="OB3"),(Vstup!S69)))))</f>
        <v>3</v>
      </c>
      <c r="G24" s="34">
        <f t="shared" si="1"/>
        <v>30</v>
      </c>
      <c r="H24" s="14">
        <f t="shared" si="0"/>
        <v>10</v>
      </c>
      <c r="I24" s="60"/>
    </row>
    <row r="25" spans="1:9" ht="14.25" customHeight="1" thickBot="1">
      <c r="A25" s="63"/>
      <c r="B25" s="33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29">
        <v>0</v>
      </c>
      <c r="F25" s="49">
        <f>IF((C8="OBZ"),(Vstup!S16),IF((C8="OB1"),(Vstup!S34),IF((C8="OB2"),(Vstup!S52),IF((C8="OB3"),(Vstup!S70)))))</f>
        <v>2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203.5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</dc:creator>
  <cp:keywords/>
  <dc:description/>
  <cp:lastModifiedBy>user</cp:lastModifiedBy>
  <cp:lastPrinted>2014-10-19T15:08:50Z</cp:lastPrinted>
  <dcterms:created xsi:type="dcterms:W3CDTF">2008-04-17T16:02:38Z</dcterms:created>
  <dcterms:modified xsi:type="dcterms:W3CDTF">2014-10-21T15:56:03Z</dcterms:modified>
  <cp:category/>
  <cp:version/>
  <cp:contentType/>
  <cp:contentStatus/>
</cp:coreProperties>
</file>